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9 Vintage/Updates to 2019 Tracker/"/>
    </mc:Choice>
  </mc:AlternateContent>
  <xr:revisionPtr revIDLastSave="26" documentId="8_{EAD742FF-2A31-44C0-AC77-0C0DC2079F5F}" xr6:coauthVersionLast="47" xr6:coauthVersionMax="47" xr10:uidLastSave="{8E49024D-C7C7-462D-B8E0-BD73CABF051A}"/>
  <bookViews>
    <workbookView xWindow="-108" yWindow="-108" windowWidth="23256" windowHeight="14016" activeTab="1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Numbers!$A$1:$K$24</definedName>
    <definedName name="_xlnm.Print_Area" localSheetId="1">Percentage!$A$1:$K$22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J14" i="1"/>
  <c r="B2" i="2"/>
  <c r="C17" i="2"/>
  <c r="D17" i="2"/>
  <c r="E17" i="2"/>
  <c r="B17" i="2"/>
  <c r="L17" i="1"/>
  <c r="L17" i="2" l="1"/>
  <c r="J17" i="1"/>
  <c r="M17" i="1"/>
  <c r="M17" i="2" s="1"/>
  <c r="K17" i="1"/>
  <c r="I17" i="1"/>
  <c r="H17" i="1"/>
  <c r="G17" i="1"/>
  <c r="F17" i="1"/>
  <c r="E17" i="1"/>
  <c r="D17" i="1"/>
  <c r="C17" i="1"/>
  <c r="B17" i="1"/>
  <c r="A5" i="2"/>
  <c r="A1" i="2"/>
  <c r="J18" i="1"/>
  <c r="I17" i="2" l="1"/>
  <c r="K17" i="2"/>
  <c r="F17" i="2"/>
  <c r="J17" i="2"/>
</calcChain>
</file>

<file path=xl/sharedStrings.xml><?xml version="1.0" encoding="utf-8"?>
<sst xmlns="http://schemas.openxmlformats.org/spreadsheetml/2006/main" count="102" uniqueCount="42">
  <si>
    <t>Date:</t>
  </si>
  <si>
    <t>State</t>
  </si>
  <si>
    <t>Massachusetts</t>
  </si>
  <si>
    <t>New Hampshire</t>
  </si>
  <si>
    <t>Rhode Island</t>
  </si>
  <si>
    <t>Vermont</t>
  </si>
  <si>
    <t>Legend Key</t>
  </si>
  <si>
    <t>N/A</t>
  </si>
  <si>
    <t xml:space="preserve">Values in this spreadsheet are current as of the last date of update listed above. </t>
  </si>
  <si>
    <t>Delaware</t>
  </si>
  <si>
    <t>Set-Aside Allowances Retired</t>
  </si>
  <si>
    <t>New York</t>
  </si>
  <si>
    <t>Connecticut</t>
  </si>
  <si>
    <r>
      <t>First Control Period Interim Adjustment</t>
    </r>
    <r>
      <rPr>
        <b/>
        <vertAlign val="superscript"/>
        <sz val="11"/>
        <color indexed="9"/>
        <rFont val="Calibri"/>
        <family val="2"/>
      </rPr>
      <t>1</t>
    </r>
  </si>
  <si>
    <r>
      <t>Second Control Period Interim Adjustment</t>
    </r>
    <r>
      <rPr>
        <b/>
        <vertAlign val="superscript"/>
        <sz val="11"/>
        <color indexed="9"/>
        <rFont val="Calibri"/>
        <family val="2"/>
      </rPr>
      <t>2</t>
    </r>
  </si>
  <si>
    <t>Sold at Auction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</si>
  <si>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</si>
  <si>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 xml:space="preserve">1,2  </t>
    </r>
  </si>
  <si>
    <t>Remaining Set-Aside Allowances</t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</si>
  <si>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</si>
  <si>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</si>
  <si>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</si>
  <si>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</si>
  <si>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Transferred from State Set-Aside Accounts</t>
  </si>
  <si>
    <t>Sold Cost Containment Reserve (CCR) Allowances</t>
  </si>
  <si>
    <t>Maine</t>
  </si>
  <si>
    <t>Maryland</t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</si>
  <si>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</si>
  <si>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t>Distribution of 2019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</si>
  <si>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r>
      <t>Total</t>
    </r>
    <r>
      <rPr>
        <b/>
        <vertAlign val="superscript"/>
        <sz val="11"/>
        <color indexed="8"/>
        <rFont val="Calibri"/>
        <family val="2"/>
      </rPr>
      <t>3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</si>
  <si>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2019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First Control Period Interim Adjustment: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2019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2009, 2010, &amp; 2011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2014-2020 period.</t>
    </r>
    <r>
      <rPr>
        <b/>
        <sz val="10"/>
        <color indexed="8"/>
        <rFont val="Arial"/>
        <family val="2"/>
      </rPr>
      <t xml:space="preserve">
Second Control Period Interim Adjustment: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2019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2012 &amp; 2013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2015-2020 period.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2019. 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</si>
  <si>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</si>
  <si>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</si>
  <si>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r>
      <rPr>
        <b/>
        <sz val="12"/>
        <color indexed="8"/>
        <rFont val="Arial"/>
        <family val="2"/>
      </rPr>
      <t xml:space="preserve">Distribution of </t>
    </r>
    <r>
      <rPr>
        <b/>
        <sz val="12"/>
        <color indexed="8"/>
        <rFont val="Arial"/>
        <family val="2"/>
      </rPr>
      <t>2019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</si>
  <si>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r>
      <rPr>
        <vertAlign val="superscript"/>
        <sz val="9.5"/>
        <color indexed="8"/>
        <rFont val="Arial"/>
        <family val="2"/>
      </rPr>
      <t>3</t>
    </r>
    <r>
      <rPr>
        <sz val="9.5"/>
        <color indexed="8"/>
        <rFont val="Arial"/>
        <family val="2"/>
      </rPr>
      <t xml:space="preserve"> The New York State Department of Environmental Conservation (DEC) finalized revisions to its 6 NYCRR Part 242,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Budget Trading Program (Part 242) regulation. As part of such revisions, Part 242 included a set-aside mechanism to retire 184,237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allowances. Pursuant to this set-aside, the Department intends to effectuate the retirement of these allowances in 2021.</t>
    </r>
  </si>
  <si>
    <r>
      <rPr>
        <vertAlign val="superscript"/>
        <sz val="9.5"/>
        <color indexed="8"/>
        <rFont val="Arial"/>
        <family val="2"/>
      </rPr>
      <t>3</t>
    </r>
    <r>
      <rPr>
        <sz val="9.5"/>
        <color indexed="8"/>
        <rFont val="Arial"/>
        <family val="2"/>
      </rPr>
      <t xml:space="preserve"> The New York State Department of Environmental Conservation (DEC) finalized revisions to its 6 NYCRR Part 242,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Budget Trading Program (Part 242) regulation. As part of such revisions, Part 242 included a set-aside mechanism to retire 184,237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allowances. Pursuant to this set-aside, the Department effectuated the retirement of these allowances in 2021.</t>
    </r>
  </si>
  <si>
    <r>
      <t>Sold Allowances Retired</t>
    </r>
    <r>
      <rPr>
        <b/>
        <vertAlign val="superscript"/>
        <sz val="11"/>
        <color theme="0"/>
        <rFont val="Calibri"/>
        <family val="2"/>
        <scheme val="minor"/>
      </rPr>
      <t>4</t>
    </r>
  </si>
  <si>
    <r>
      <rPr>
        <vertAlign val="superscript"/>
        <sz val="9.5"/>
        <color rgb="FF000000"/>
        <rFont val="Arial"/>
        <family val="2"/>
      </rPr>
      <t>4</t>
    </r>
    <r>
      <rPr>
        <sz val="9.5"/>
        <color indexed="8"/>
        <rFont val="Arial"/>
        <family val="2"/>
      </rPr>
      <t xml:space="preserve"> For Connecticut, the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 in the Sold Allowances Retired column were Connecticut-issued CO</t>
    </r>
    <r>
      <rPr>
        <vertAlign val="subscript"/>
        <sz val="9.5"/>
        <color rgb="FF000000"/>
        <rFont val="Arial"/>
        <family val="2"/>
      </rPr>
      <t>2</t>
    </r>
    <r>
      <rPr>
        <sz val="9.5"/>
        <color indexed="8"/>
        <rFont val="Arial"/>
        <family val="2"/>
      </rPr>
      <t xml:space="preserve"> allowances.These CO</t>
    </r>
    <r>
      <rPr>
        <vertAlign val="subscript"/>
        <sz val="9.5"/>
        <color rgb="FF000000"/>
        <rFont val="Arial"/>
        <family val="2"/>
      </rPr>
      <t xml:space="preserve">2 </t>
    </r>
    <r>
      <rPr>
        <sz val="9.5"/>
        <color indexed="8"/>
        <rFont val="Arial"/>
        <family val="2"/>
      </rPr>
      <t>allowances have not been excluded in the "Sold At Auction" total in the above.</t>
    </r>
  </si>
  <si>
    <r>
      <rPr>
        <b/>
        <sz val="10"/>
        <color theme="1"/>
        <rFont val="Arial"/>
        <family val="2"/>
      </rPr>
      <t>Sold Allowances Retired:</t>
    </r>
    <r>
      <rPr>
        <sz val="10"/>
        <color theme="1"/>
        <rFont val="Arial"/>
        <family val="2"/>
      </rPr>
      <t xml:space="preserve"> Total number of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allowances that were offered and sold at an auction and have been retired.</t>
    </r>
  </si>
  <si>
    <t>01-20-2023</t>
  </si>
  <si>
    <r>
      <rPr>
        <vertAlign val="superscript"/>
        <sz val="9.5"/>
        <rFont val="Arial"/>
        <family val="2"/>
      </rPr>
      <t xml:space="preserve">2 </t>
    </r>
    <r>
      <rPr>
        <sz val="9.5"/>
        <rFont val="Arial"/>
        <family val="2"/>
      </rPr>
      <t xml:space="preserve">On March 17, 2014, the states announced the Second Control Period Interim Adjustment for Banked Allowances (SCPIABA). Additional information available at </t>
    </r>
    <r>
      <rPr>
        <u/>
        <sz val="9.5"/>
        <color theme="10"/>
        <rFont val="Arial"/>
        <family val="2"/>
      </rPr>
      <t>https://www.rggi.org/program-overview-and-design/elements</t>
    </r>
  </si>
  <si>
    <r>
      <rPr>
        <sz val="9.5"/>
        <rFont val="Arial"/>
        <family val="2"/>
      </rPr>
      <t xml:space="preserve">1 On January 13, 2014, the states announced the First Control Period Interim Adjustment for Banked Allowances (FCPIABA). Additional information available at </t>
    </r>
    <r>
      <rPr>
        <u/>
        <sz val="9.5"/>
        <color theme="10"/>
        <rFont val="Arial"/>
        <family val="2"/>
      </rPr>
      <t xml:space="preserve">https://www.rggi.org/program-overview-and-design/elements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</si>
</sst>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9.5"/>
      <color indexed="8"/>
      <name val="Arial"/>
      <family val="2"/>
    </font>
    <font>
      <vertAlign val="superscript"/>
      <sz val="9.5"/>
      <color indexed="8"/>
      <name val="Arial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u/>
      <sz val="9.5"/>
      <color theme="10"/>
      <name val="Arial"/>
      <family val="2"/>
    </font>
    <font>
      <u/>
      <sz val="10"/>
      <color theme="10"/>
      <name val="Arial"/>
      <family val="2"/>
    </font>
    <font>
      <vertAlign val="subscript"/>
      <sz val="9.5"/>
      <color rgb="FF000000"/>
      <name val="Arial"/>
      <family val="2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9.5"/>
      <color rgb="FF000000"/>
      <name val="Arial"/>
      <family val="2"/>
    </font>
    <font>
      <vertAlign val="subscript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9" fontId="19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 applyAlignment="1">
      <alignment wrapText="1"/>
    </xf>
    <xf numFmtId="0" fontId="23" fillId="2" borderId="0" xfId="0" applyFont="1" applyFill="1"/>
    <xf numFmtId="0" fontId="24" fillId="2" borderId="0" xfId="0" applyFont="1" applyFill="1" applyAlignment="1">
      <alignment wrapText="1"/>
    </xf>
    <xf numFmtId="14" fontId="23" fillId="2" borderId="0" xfId="0" applyNumberFormat="1" applyFont="1" applyFill="1" applyAlignment="1">
      <alignment horizontal="left" wrapText="1"/>
    </xf>
    <xf numFmtId="0" fontId="23" fillId="2" borderId="0" xfId="0" applyFont="1" applyFill="1" applyAlignment="1">
      <alignment wrapText="1"/>
    </xf>
    <xf numFmtId="0" fontId="0" fillId="2" borderId="0" xfId="0" applyFill="1"/>
    <xf numFmtId="0" fontId="22" fillId="2" borderId="0" xfId="0" applyFont="1" applyFill="1"/>
    <xf numFmtId="165" fontId="22" fillId="2" borderId="0" xfId="0" applyNumberFormat="1" applyFont="1" applyFill="1" applyAlignment="1">
      <alignment wrapText="1"/>
    </xf>
    <xf numFmtId="0" fontId="22" fillId="2" borderId="0" xfId="0" applyFont="1" applyFill="1" applyAlignment="1">
      <alignment wrapText="1"/>
    </xf>
    <xf numFmtId="164" fontId="19" fillId="2" borderId="1" xfId="1" applyFont="1" applyFill="1" applyBorder="1" applyAlignment="1">
      <alignment horizontal="right"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22" fillId="2" borderId="0" xfId="0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0" fontId="25" fillId="2" borderId="0" xfId="0" applyFont="1" applyFill="1" applyAlignment="1">
      <alignment wrapText="1"/>
    </xf>
    <xf numFmtId="14" fontId="12" fillId="2" borderId="0" xfId="0" applyNumberFormat="1" applyFont="1" applyFill="1" applyAlignment="1">
      <alignment horizontal="left" wrapText="1"/>
    </xf>
    <xf numFmtId="164" fontId="19" fillId="2" borderId="0" xfId="1" applyFont="1" applyFill="1" applyAlignment="1">
      <alignment horizontal="left" wrapText="1"/>
    </xf>
    <xf numFmtId="165" fontId="19" fillId="2" borderId="1" xfId="1" applyNumberFormat="1" applyFont="1" applyFill="1" applyBorder="1" applyAlignment="1">
      <alignment wrapText="1"/>
    </xf>
    <xf numFmtId="10" fontId="19" fillId="2" borderId="1" xfId="4" applyNumberFormat="1" applyFont="1" applyFill="1" applyBorder="1" applyAlignment="1">
      <alignment wrapText="1"/>
    </xf>
    <xf numFmtId="3" fontId="0" fillId="0" borderId="1" xfId="0" applyNumberFormat="1" applyBorder="1"/>
    <xf numFmtId="3" fontId="26" fillId="2" borderId="1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horizontal="right" wrapText="1"/>
    </xf>
    <xf numFmtId="3" fontId="19" fillId="2" borderId="1" xfId="1" applyNumberFormat="1" applyFont="1" applyFill="1" applyBorder="1" applyAlignment="1">
      <alignment wrapText="1"/>
    </xf>
    <xf numFmtId="10" fontId="19" fillId="2" borderId="1" xfId="1" applyNumberFormat="1" applyFont="1" applyFill="1" applyBorder="1" applyAlignment="1">
      <alignment wrapText="1"/>
    </xf>
    <xf numFmtId="3" fontId="19" fillId="2" borderId="1" xfId="1" applyNumberFormat="1" applyFont="1" applyFill="1" applyBorder="1" applyAlignment="1">
      <alignment horizontal="right" wrapText="1"/>
    </xf>
    <xf numFmtId="0" fontId="22" fillId="2" borderId="2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165" fontId="22" fillId="2" borderId="4" xfId="1" applyNumberFormat="1" applyFont="1" applyFill="1" applyBorder="1" applyAlignment="1">
      <alignment wrapText="1"/>
    </xf>
    <xf numFmtId="10" fontId="19" fillId="2" borderId="1" xfId="4" applyNumberFormat="1" applyFont="1" applyFill="1" applyBorder="1" applyAlignment="1">
      <alignment horizontal="right" wrapText="1"/>
    </xf>
    <xf numFmtId="10" fontId="22" fillId="2" borderId="4" xfId="4" applyNumberFormat="1" applyFont="1" applyFill="1" applyBorder="1" applyAlignment="1">
      <alignment wrapText="1"/>
    </xf>
    <xf numFmtId="3" fontId="22" fillId="2" borderId="4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horizontal="right" vertical="center" wrapText="1"/>
    </xf>
    <xf numFmtId="165" fontId="22" fillId="2" borderId="0" xfId="0" applyNumberFormat="1" applyFont="1" applyFill="1" applyAlignment="1">
      <alignment horizontal="left" wrapText="1"/>
    </xf>
    <xf numFmtId="1" fontId="22" fillId="2" borderId="0" xfId="0" applyNumberFormat="1" applyFont="1" applyFill="1" applyAlignment="1">
      <alignment horizontal="left" wrapText="1"/>
    </xf>
    <xf numFmtId="3" fontId="0" fillId="2" borderId="5" xfId="0" applyNumberFormat="1" applyFill="1" applyBorder="1" applyAlignment="1">
      <alignment horizontal="right" vertical="center" wrapText="1"/>
    </xf>
    <xf numFmtId="37" fontId="0" fillId="2" borderId="5" xfId="0" applyNumberFormat="1" applyFill="1" applyBorder="1" applyAlignment="1">
      <alignment horizontal="right" wrapText="1"/>
    </xf>
    <xf numFmtId="37" fontId="22" fillId="2" borderId="6" xfId="0" applyNumberFormat="1" applyFont="1" applyFill="1" applyBorder="1" applyAlignment="1">
      <alignment horizontal="right" wrapText="1"/>
    </xf>
    <xf numFmtId="37" fontId="22" fillId="2" borderId="4" xfId="1" applyNumberFormat="1" applyFont="1" applyFill="1" applyBorder="1" applyAlignment="1">
      <alignment wrapText="1"/>
    </xf>
    <xf numFmtId="165" fontId="22" fillId="2" borderId="6" xfId="1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right"/>
    </xf>
    <xf numFmtId="3" fontId="0" fillId="2" borderId="1" xfId="1" applyNumberFormat="1" applyFont="1" applyFill="1" applyBorder="1" applyAlignment="1">
      <alignment horizontal="right" vertical="center" wrapText="1"/>
    </xf>
    <xf numFmtId="3" fontId="0" fillId="2" borderId="1" xfId="1" applyNumberFormat="1" applyFont="1" applyFill="1" applyBorder="1" applyAlignment="1">
      <alignment horizontal="right" wrapText="1"/>
    </xf>
    <xf numFmtId="3" fontId="0" fillId="0" borderId="5" xfId="0" applyNumberFormat="1" applyBorder="1" applyAlignment="1">
      <alignment horizontal="right"/>
    </xf>
    <xf numFmtId="3" fontId="19" fillId="2" borderId="18" xfId="1" applyNumberFormat="1" applyFont="1" applyFill="1" applyBorder="1" applyAlignment="1">
      <alignment wrapText="1"/>
    </xf>
    <xf numFmtId="3" fontId="0" fillId="0" borderId="18" xfId="0" applyNumberFormat="1" applyBorder="1" applyAlignment="1">
      <alignment horizontal="right"/>
    </xf>
    <xf numFmtId="10" fontId="19" fillId="2" borderId="18" xfId="4" applyNumberFormat="1" applyFont="1" applyFill="1" applyBorder="1" applyAlignment="1">
      <alignment wrapText="1"/>
    </xf>
    <xf numFmtId="3" fontId="22" fillId="2" borderId="4" xfId="1" applyNumberFormat="1" applyFont="1" applyFill="1" applyBorder="1" applyAlignment="1">
      <alignment horizontal="right" wrapText="1"/>
    </xf>
    <xf numFmtId="10" fontId="22" fillId="2" borderId="4" xfId="4" applyNumberFormat="1" applyFont="1" applyFill="1" applyBorder="1" applyAlignment="1">
      <alignment horizontal="right" wrapText="1"/>
    </xf>
    <xf numFmtId="10" fontId="22" fillId="2" borderId="19" xfId="4" applyNumberFormat="1" applyFont="1" applyFill="1" applyBorder="1" applyAlignment="1">
      <alignment wrapText="1"/>
    </xf>
    <xf numFmtId="3" fontId="0" fillId="2" borderId="0" xfId="0" applyNumberFormat="1" applyFill="1" applyAlignment="1">
      <alignment horizontal="left" wrapText="1"/>
    </xf>
    <xf numFmtId="43" fontId="0" fillId="2" borderId="0" xfId="0" applyNumberFormat="1" applyFill="1" applyAlignment="1">
      <alignment horizontal="left" wrapText="1"/>
    </xf>
    <xf numFmtId="3" fontId="33" fillId="0" borderId="0" xfId="0" applyNumberFormat="1" applyFont="1"/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31" fillId="2" borderId="10" xfId="2" applyFont="1" applyFill="1" applyBorder="1" applyAlignment="1" applyProtection="1">
      <alignment horizontal="left" vertical="center" wrapText="1"/>
    </xf>
    <xf numFmtId="0" fontId="31" fillId="2" borderId="0" xfId="2" applyFont="1" applyFill="1" applyBorder="1" applyAlignment="1" applyProtection="1">
      <alignment horizontal="left" vertical="center" wrapText="1"/>
    </xf>
    <xf numFmtId="0" fontId="31" fillId="2" borderId="11" xfId="2" applyFont="1" applyFill="1" applyBorder="1" applyAlignment="1" applyProtection="1">
      <alignment horizontal="left" vertical="center" wrapText="1"/>
    </xf>
    <xf numFmtId="0" fontId="28" fillId="2" borderId="10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11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29" fillId="4" borderId="14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0" fillId="3" borderId="12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30" fillId="2" borderId="0" xfId="2" applyFont="1" applyFill="1" applyBorder="1" applyAlignment="1" applyProtection="1">
      <alignment horizontal="left" vertical="center" wrapText="1"/>
    </xf>
    <xf numFmtId="0" fontId="21" fillId="2" borderId="0" xfId="2" applyFill="1" applyBorder="1" applyAlignment="1" applyProtection="1">
      <alignment horizontal="left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4" borderId="23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173580</xdr:colOff>
      <xdr:row>0</xdr:row>
      <xdr:rowOff>1334671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5CE499-44D1-4A84-B091-8B2E7AA2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6071" cy="1334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783740</xdr:colOff>
      <xdr:row>0</xdr:row>
      <xdr:rowOff>1334671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05101F-2A7F-421E-A14A-B3BA52ED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26071" cy="1334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ggi.org/sites/default/files/Uploads/Allowance-Tracking/States_Set-Aside_Accounts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rggi.org/program-overview-and-design/elements" TargetMode="External"/><Relationship Id="rId4" Type="http://schemas.openxmlformats.org/officeDocument/2006/relationships/hyperlink" Target="https://www.rggi.org/program-overview-and-design/elemen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ggi.org/design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rggi.org/program-overview-and-design/elements" TargetMode="External"/><Relationship Id="rId4" Type="http://schemas.openxmlformats.org/officeDocument/2006/relationships/hyperlink" Target="https://www.rggi.org/program-overview-and-design/elemen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zoomScale="85" zoomScaleNormal="85" zoomScaleSheetLayoutView="85" workbookViewId="0">
      <selection activeCell="O14" sqref="O14"/>
    </sheetView>
  </sheetViews>
  <sheetFormatPr defaultColWidth="9.33203125" defaultRowHeight="14.4" x14ac:dyDescent="0.3"/>
  <cols>
    <col min="1" max="1" width="14.6640625" style="1" customWidth="1"/>
    <col min="2" max="4" width="14.33203125" style="1" customWidth="1"/>
    <col min="5" max="7" width="14.6640625" style="1" customWidth="1"/>
    <col min="8" max="8" width="12.5546875" style="1" customWidth="1"/>
    <col min="9" max="10" width="15.6640625" style="1" customWidth="1"/>
    <col min="11" max="12" width="13.6640625" style="1" customWidth="1"/>
    <col min="13" max="13" width="11" style="1" customWidth="1"/>
    <col min="14" max="14" width="14.109375" style="1" bestFit="1" customWidth="1"/>
    <col min="15" max="15" width="13.6640625" style="1" bestFit="1" customWidth="1"/>
    <col min="16" max="16" width="10" style="1" bestFit="1" customWidth="1"/>
    <col min="17" max="17" width="10.44140625" style="1" bestFit="1" customWidth="1"/>
    <col min="18" max="16384" width="9.33203125" style="1"/>
  </cols>
  <sheetData>
    <row r="1" spans="1:17" s="6" customFormat="1" ht="121.95" customHeight="1" x14ac:dyDescent="0.4">
      <c r="A1" s="11" t="s">
        <v>33</v>
      </c>
      <c r="B1" s="2"/>
      <c r="C1" s="2"/>
      <c r="D1" s="2"/>
      <c r="E1" s="2"/>
      <c r="F1" s="2"/>
      <c r="G1" s="2"/>
      <c r="H1" s="2"/>
      <c r="I1" s="2"/>
    </row>
    <row r="2" spans="1:17" x14ac:dyDescent="0.3">
      <c r="A2" s="3" t="s">
        <v>0</v>
      </c>
      <c r="B2" s="16" t="s">
        <v>39</v>
      </c>
      <c r="C2" s="4"/>
      <c r="D2" s="4"/>
      <c r="E2" s="5"/>
      <c r="F2" s="5"/>
      <c r="G2" s="5"/>
      <c r="H2" s="5"/>
      <c r="I2" s="5"/>
    </row>
    <row r="3" spans="1:17" ht="16.5" customHeight="1" thickBot="1" x14ac:dyDescent="0.35">
      <c r="A3" s="78" t="s">
        <v>8</v>
      </c>
      <c r="B3" s="78"/>
      <c r="C3" s="78"/>
      <c r="D3" s="78"/>
      <c r="E3" s="78"/>
      <c r="F3" s="78"/>
      <c r="G3" s="78"/>
      <c r="H3" s="78"/>
      <c r="I3" s="78"/>
    </row>
    <row r="4" spans="1:17" ht="6.45" hidden="1" customHeight="1" thickBot="1" x14ac:dyDescent="0.35">
      <c r="A4" s="5"/>
      <c r="B4" s="5"/>
      <c r="C4" s="5"/>
      <c r="D4" s="5"/>
      <c r="E4" s="5"/>
      <c r="F4" s="5"/>
      <c r="G4" s="5"/>
      <c r="H4" s="5"/>
      <c r="I4" s="5"/>
    </row>
    <row r="5" spans="1:17" ht="21.75" customHeight="1" thickBot="1" x14ac:dyDescent="0.35">
      <c r="A5" s="69" t="s">
        <v>28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7" ht="25.5" customHeight="1" x14ac:dyDescent="0.3">
      <c r="A6" s="74" t="s">
        <v>1</v>
      </c>
      <c r="B6" s="72" t="s">
        <v>16</v>
      </c>
      <c r="C6" s="72" t="s">
        <v>13</v>
      </c>
      <c r="D6" s="72" t="s">
        <v>14</v>
      </c>
      <c r="E6" s="72" t="s">
        <v>17</v>
      </c>
      <c r="F6" s="72" t="s">
        <v>15</v>
      </c>
      <c r="G6" s="72" t="s">
        <v>24</v>
      </c>
      <c r="H6" s="72" t="s">
        <v>21</v>
      </c>
      <c r="I6" s="72" t="s">
        <v>22</v>
      </c>
      <c r="J6" s="72" t="s">
        <v>18</v>
      </c>
      <c r="K6" s="72" t="s">
        <v>10</v>
      </c>
      <c r="L6" s="76" t="s">
        <v>36</v>
      </c>
      <c r="M6" s="67" t="s">
        <v>31</v>
      </c>
    </row>
    <row r="7" spans="1:17" ht="37.5" customHeight="1" x14ac:dyDescent="0.3">
      <c r="A7" s="75"/>
      <c r="B7" s="73"/>
      <c r="C7" s="73"/>
      <c r="D7" s="73"/>
      <c r="E7" s="73"/>
      <c r="F7" s="73"/>
      <c r="G7" s="73"/>
      <c r="H7" s="73"/>
      <c r="I7" s="73"/>
      <c r="J7" s="73"/>
      <c r="K7" s="73"/>
      <c r="L7" s="77"/>
      <c r="M7" s="68"/>
    </row>
    <row r="8" spans="1:17" s="12" customFormat="1" ht="17.25" customHeight="1" x14ac:dyDescent="0.3">
      <c r="A8" s="28" t="s">
        <v>12</v>
      </c>
      <c r="B8" s="18">
        <v>5191324</v>
      </c>
      <c r="C8" s="18">
        <v>531969</v>
      </c>
      <c r="D8" s="18">
        <v>886894</v>
      </c>
      <c r="E8" s="18">
        <v>3772461</v>
      </c>
      <c r="F8" s="20">
        <v>3650555</v>
      </c>
      <c r="G8" s="21">
        <v>0</v>
      </c>
      <c r="H8" s="22" t="s">
        <v>7</v>
      </c>
      <c r="I8" s="21">
        <v>65319</v>
      </c>
      <c r="J8" s="34">
        <v>0</v>
      </c>
      <c r="K8" s="23">
        <v>56587</v>
      </c>
      <c r="L8" s="46">
        <v>186</v>
      </c>
      <c r="M8" s="37">
        <v>0</v>
      </c>
      <c r="N8" s="17"/>
      <c r="O8" s="52"/>
      <c r="Q8" s="53"/>
    </row>
    <row r="9" spans="1:17" s="12" customFormat="1" ht="17.25" customHeight="1" x14ac:dyDescent="0.3">
      <c r="A9" s="26" t="s">
        <v>9</v>
      </c>
      <c r="B9" s="18">
        <v>3613361</v>
      </c>
      <c r="C9" s="18">
        <v>375603</v>
      </c>
      <c r="D9" s="18">
        <v>626202</v>
      </c>
      <c r="E9" s="18">
        <v>2611556</v>
      </c>
      <c r="F9" s="20">
        <v>2611556</v>
      </c>
      <c r="G9" s="20">
        <v>0</v>
      </c>
      <c r="H9" s="42" t="s">
        <v>7</v>
      </c>
      <c r="I9" s="42" t="s">
        <v>7</v>
      </c>
      <c r="J9" s="42" t="s">
        <v>7</v>
      </c>
      <c r="K9" s="42" t="s">
        <v>7</v>
      </c>
      <c r="L9" s="47">
        <v>0</v>
      </c>
      <c r="M9" s="45">
        <v>0</v>
      </c>
      <c r="N9" s="17"/>
      <c r="O9" s="52"/>
      <c r="Q9" s="53"/>
    </row>
    <row r="10" spans="1:17" s="12" customFormat="1" ht="17.25" customHeight="1" x14ac:dyDescent="0.3">
      <c r="A10" s="27" t="s">
        <v>25</v>
      </c>
      <c r="B10" s="18">
        <v>2887571</v>
      </c>
      <c r="C10" s="18">
        <v>295567</v>
      </c>
      <c r="D10" s="18">
        <v>492767</v>
      </c>
      <c r="E10" s="18">
        <v>2099237</v>
      </c>
      <c r="F10" s="20">
        <v>1913212</v>
      </c>
      <c r="G10" s="20">
        <v>0</v>
      </c>
      <c r="H10" s="42" t="s">
        <v>7</v>
      </c>
      <c r="I10" s="42">
        <v>179353</v>
      </c>
      <c r="J10" s="42">
        <v>0</v>
      </c>
      <c r="K10" s="42">
        <v>0</v>
      </c>
      <c r="L10" s="42">
        <v>6672</v>
      </c>
      <c r="M10" s="45">
        <v>0</v>
      </c>
      <c r="N10" s="17"/>
      <c r="O10" s="52"/>
      <c r="Q10" s="53"/>
    </row>
    <row r="11" spans="1:17" s="12" customFormat="1" ht="17.25" customHeight="1" x14ac:dyDescent="0.3">
      <c r="A11" s="26" t="s">
        <v>26</v>
      </c>
      <c r="B11" s="18">
        <v>17931922</v>
      </c>
      <c r="C11" s="18">
        <v>1863361</v>
      </c>
      <c r="D11" s="18">
        <v>3106578</v>
      </c>
      <c r="E11" s="18">
        <v>12961983</v>
      </c>
      <c r="F11" s="20">
        <v>10018279</v>
      </c>
      <c r="G11" s="20">
        <v>0</v>
      </c>
      <c r="H11" s="42">
        <v>1066525</v>
      </c>
      <c r="I11" s="42">
        <v>1312645</v>
      </c>
      <c r="J11" s="42">
        <v>0</v>
      </c>
      <c r="K11" s="42">
        <v>564534</v>
      </c>
      <c r="L11" s="47">
        <v>0</v>
      </c>
      <c r="M11" s="45">
        <v>15371</v>
      </c>
      <c r="N11" s="17"/>
      <c r="O11" s="52"/>
      <c r="Q11" s="53"/>
    </row>
    <row r="12" spans="1:17" s="12" customFormat="1" ht="17.25" customHeight="1" x14ac:dyDescent="0.3">
      <c r="A12" s="28" t="s">
        <v>2</v>
      </c>
      <c r="B12" s="18">
        <v>12756508</v>
      </c>
      <c r="C12" s="18">
        <v>1324595</v>
      </c>
      <c r="D12" s="18">
        <v>2208353</v>
      </c>
      <c r="E12" s="18">
        <v>9223560</v>
      </c>
      <c r="F12" s="20">
        <v>8539575</v>
      </c>
      <c r="G12" s="20">
        <v>0</v>
      </c>
      <c r="H12" s="42" t="s">
        <v>7</v>
      </c>
      <c r="I12" s="42">
        <v>0</v>
      </c>
      <c r="J12" s="42">
        <v>0</v>
      </c>
      <c r="K12" s="42">
        <v>683985</v>
      </c>
      <c r="L12" s="47">
        <v>0</v>
      </c>
      <c r="M12" s="45" t="s">
        <v>7</v>
      </c>
      <c r="N12" s="17"/>
      <c r="O12" s="52"/>
    </row>
    <row r="13" spans="1:17" s="12" customFormat="1" ht="17.25" customHeight="1" x14ac:dyDescent="0.3">
      <c r="A13" s="26" t="s">
        <v>3</v>
      </c>
      <c r="B13" s="18">
        <v>4184333</v>
      </c>
      <c r="C13" s="18">
        <v>428302</v>
      </c>
      <c r="D13" s="18">
        <v>714061</v>
      </c>
      <c r="E13" s="18">
        <v>3041970</v>
      </c>
      <c r="F13" s="20">
        <v>3041970</v>
      </c>
      <c r="G13" s="20">
        <v>0</v>
      </c>
      <c r="H13" s="42" t="s">
        <v>7</v>
      </c>
      <c r="I13" s="42">
        <v>0</v>
      </c>
      <c r="J13" s="42">
        <v>0</v>
      </c>
      <c r="K13" s="42">
        <v>0</v>
      </c>
      <c r="L13" s="47">
        <v>0</v>
      </c>
      <c r="M13" s="45">
        <v>0</v>
      </c>
      <c r="N13" s="17"/>
      <c r="O13" s="52"/>
    </row>
    <row r="14" spans="1:17" s="12" customFormat="1" ht="17.25" customHeight="1" x14ac:dyDescent="0.3">
      <c r="A14" s="26" t="s">
        <v>11</v>
      </c>
      <c r="B14" s="18">
        <v>31216182</v>
      </c>
      <c r="C14" s="18">
        <v>3195240</v>
      </c>
      <c r="D14" s="18">
        <v>5327076</v>
      </c>
      <c r="E14" s="18">
        <v>22693866</v>
      </c>
      <c r="F14" s="20">
        <v>20493866</v>
      </c>
      <c r="G14" s="20">
        <v>0</v>
      </c>
      <c r="H14" s="42" t="s">
        <v>7</v>
      </c>
      <c r="I14" s="42">
        <v>1500000</v>
      </c>
      <c r="J14" s="42">
        <f>51476-16685</f>
        <v>34791</v>
      </c>
      <c r="K14" s="54">
        <f>648524+16685</f>
        <v>665209</v>
      </c>
      <c r="L14" s="47">
        <v>0</v>
      </c>
      <c r="M14" s="45">
        <v>0</v>
      </c>
      <c r="N14" s="17"/>
      <c r="O14" s="52"/>
    </row>
    <row r="15" spans="1:17" s="12" customFormat="1" ht="17.25" customHeight="1" x14ac:dyDescent="0.3">
      <c r="A15" s="26" t="s">
        <v>4</v>
      </c>
      <c r="B15" s="18">
        <v>2005354</v>
      </c>
      <c r="C15" s="18">
        <v>132121</v>
      </c>
      <c r="D15" s="18">
        <v>220273</v>
      </c>
      <c r="E15" s="18">
        <v>1652960</v>
      </c>
      <c r="F15" s="20">
        <v>1652359</v>
      </c>
      <c r="G15" s="20">
        <v>0</v>
      </c>
      <c r="H15" s="42" t="s">
        <v>7</v>
      </c>
      <c r="I15" s="42">
        <v>0</v>
      </c>
      <c r="J15" s="42">
        <v>0</v>
      </c>
      <c r="K15" s="42">
        <v>601</v>
      </c>
      <c r="L15" s="47">
        <v>0</v>
      </c>
      <c r="M15" s="45" t="s">
        <v>7</v>
      </c>
      <c r="N15" s="17"/>
      <c r="O15" s="52"/>
    </row>
    <row r="16" spans="1:17" s="12" customFormat="1" ht="17.25" customHeight="1" x14ac:dyDescent="0.3">
      <c r="A16" s="26" t="s">
        <v>5</v>
      </c>
      <c r="B16" s="18">
        <v>577390</v>
      </c>
      <c r="C16" s="18">
        <v>60905</v>
      </c>
      <c r="D16" s="18">
        <v>101540</v>
      </c>
      <c r="E16" s="18">
        <v>414945</v>
      </c>
      <c r="F16" s="20">
        <v>414945</v>
      </c>
      <c r="G16" s="20">
        <v>0</v>
      </c>
      <c r="H16" s="22" t="s">
        <v>7</v>
      </c>
      <c r="I16" s="22">
        <v>0</v>
      </c>
      <c r="J16" s="43">
        <v>0</v>
      </c>
      <c r="K16" s="44">
        <v>0</v>
      </c>
      <c r="L16" s="47">
        <v>0</v>
      </c>
      <c r="M16" s="37">
        <v>0</v>
      </c>
      <c r="N16" s="17"/>
      <c r="O16" s="52"/>
    </row>
    <row r="17" spans="1:17" s="13" customFormat="1" ht="17.25" customHeight="1" thickBot="1" x14ac:dyDescent="0.35">
      <c r="A17" s="29" t="s">
        <v>29</v>
      </c>
      <c r="B17" s="30">
        <f>SUM(B8:B16)</f>
        <v>80363945</v>
      </c>
      <c r="C17" s="30">
        <f t="shared" ref="C17:M17" si="0">SUM(C8:C16)</f>
        <v>8207663</v>
      </c>
      <c r="D17" s="30">
        <f t="shared" si="0"/>
        <v>13683744</v>
      </c>
      <c r="E17" s="30">
        <f t="shared" si="0"/>
        <v>58472538</v>
      </c>
      <c r="F17" s="30">
        <f t="shared" si="0"/>
        <v>52336317</v>
      </c>
      <c r="G17" s="40">
        <f t="shared" si="0"/>
        <v>0</v>
      </c>
      <c r="H17" s="40">
        <f t="shared" si="0"/>
        <v>1066525</v>
      </c>
      <c r="I17" s="40">
        <f t="shared" si="0"/>
        <v>3057317</v>
      </c>
      <c r="J17" s="30">
        <f t="shared" si="0"/>
        <v>34791</v>
      </c>
      <c r="K17" s="30">
        <f t="shared" si="0"/>
        <v>1970916</v>
      </c>
      <c r="L17" s="30">
        <f t="shared" si="0"/>
        <v>6858</v>
      </c>
      <c r="M17" s="41">
        <f t="shared" si="0"/>
        <v>15371</v>
      </c>
      <c r="N17" s="17"/>
      <c r="O17" s="35"/>
      <c r="P17" s="35"/>
      <c r="Q17" s="36"/>
    </row>
    <row r="18" spans="1:17" s="9" customFormat="1" ht="3.75" customHeight="1" x14ac:dyDescent="0.3">
      <c r="A18" s="7"/>
      <c r="B18" s="8"/>
      <c r="C18" s="8"/>
      <c r="D18" s="8"/>
      <c r="E18" s="8"/>
      <c r="F18" s="8"/>
      <c r="G18" s="8"/>
      <c r="H18" s="8"/>
      <c r="I18" s="8"/>
      <c r="J18" s="14">
        <f>B18-Percentage!B18</f>
        <v>0</v>
      </c>
    </row>
    <row r="19" spans="1:17" s="15" customFormat="1" ht="12" customHeight="1" x14ac:dyDescent="0.25">
      <c r="A19" s="80" t="s">
        <v>41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7" s="15" customFormat="1" ht="19.5" customHeight="1" x14ac:dyDescent="0.25">
      <c r="A20" s="80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7" s="15" customFormat="1" ht="34.950000000000003" customHeight="1" x14ac:dyDescent="0.25">
      <c r="A21" s="79" t="s">
        <v>35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7" s="15" customFormat="1" ht="16.95" customHeight="1" thickBot="1" x14ac:dyDescent="0.3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7" ht="22.5" customHeight="1" thickBot="1" x14ac:dyDescent="0.35">
      <c r="A23" s="82" t="s">
        <v>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</row>
    <row r="24" spans="1:17" ht="134.25" customHeight="1" x14ac:dyDescent="0.3">
      <c r="A24" s="55" t="s">
        <v>30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1:17" ht="27" customHeight="1" x14ac:dyDescent="0.3">
      <c r="A25" s="58" t="s">
        <v>27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7" ht="16.5" customHeight="1" x14ac:dyDescent="0.3">
      <c r="A26" s="61" t="s">
        <v>19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7" ht="17.25" customHeight="1" x14ac:dyDescent="0.3">
      <c r="A27" s="61" t="s">
        <v>20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7" ht="17.25" customHeight="1" x14ac:dyDescent="0.3">
      <c r="A28" s="61" t="s">
        <v>38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7" ht="17.25" customHeight="1" thickBot="1" x14ac:dyDescent="0.35">
      <c r="A29" s="64" t="s">
        <v>32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</sheetData>
  <mergeCells count="26">
    <mergeCell ref="A22:M22"/>
    <mergeCell ref="A21:M21"/>
    <mergeCell ref="A20:M20"/>
    <mergeCell ref="A19:M19"/>
    <mergeCell ref="A23:M23"/>
    <mergeCell ref="A3:I3"/>
    <mergeCell ref="F6:F7"/>
    <mergeCell ref="E6:E7"/>
    <mergeCell ref="D6:D7"/>
    <mergeCell ref="J6:J7"/>
    <mergeCell ref="I6:I7"/>
    <mergeCell ref="B6:B7"/>
    <mergeCell ref="M6:M7"/>
    <mergeCell ref="A5:M5"/>
    <mergeCell ref="C6:C7"/>
    <mergeCell ref="G6:G7"/>
    <mergeCell ref="H6:H7"/>
    <mergeCell ref="A6:A7"/>
    <mergeCell ref="L6:L7"/>
    <mergeCell ref="K6:K7"/>
    <mergeCell ref="A24:M24"/>
    <mergeCell ref="A25:M25"/>
    <mergeCell ref="A26:M26"/>
    <mergeCell ref="A27:M27"/>
    <mergeCell ref="A29:M29"/>
    <mergeCell ref="A28:M28"/>
  </mergeCells>
  <hyperlinks>
    <hyperlink ref="A19:J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0:J20" r:id="rId2" display="2On March 17, 2014, the states announced the Second Control Period Interim Adjustment for Banked Allowances (SCPIABA). Additional information available at http://www.rggi.org/design" xr:uid="{00000000-0004-0000-0000-000001000000}"/>
    <hyperlink ref="A25:K25" r:id="rId3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M19" r:id="rId4" display="1 On January 13, 2014, the states announced the First Control Period Interim Adjustment for Banked Allowances (FCPIABA). Additional information available at https://www.rggi.org/program-overview-and-design/elements " xr:uid="{1FE7A4EC-EDFC-45A8-8285-98C6C969B388}"/>
    <hyperlink ref="A20:M20" r:id="rId5" display="2 On March 17, 2014, the states announced the Second Control Period Interim Adjustment for Banked Allowances (SCPIABA). Additional information available at https://www.rggi.org/program-overview-and-design/elements" xr:uid="{11AF1D18-866D-49EA-9303-BBCF7BA9083B}"/>
  </hyperlinks>
  <printOptions horizontalCentered="1" verticalCentered="1"/>
  <pageMargins left="0.5" right="0.5" top="0.5" bottom="0.5" header="0.3" footer="0.3"/>
  <pageSetup scale="74" orientation="landscape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tabSelected="1" zoomScale="85" zoomScaleNormal="85" zoomScaleSheetLayoutView="85" workbookViewId="0">
      <selection activeCell="O19" sqref="O19"/>
    </sheetView>
  </sheetViews>
  <sheetFormatPr defaultColWidth="9.33203125" defaultRowHeight="14.4" x14ac:dyDescent="0.3"/>
  <cols>
    <col min="1" max="1" width="15.44140625" style="1" customWidth="1"/>
    <col min="2" max="5" width="15.6640625" style="1" customWidth="1"/>
    <col min="6" max="6" width="15" style="1" customWidth="1"/>
    <col min="7" max="7" width="14.33203125" style="1" customWidth="1"/>
    <col min="8" max="8" width="13.6640625" style="1" customWidth="1"/>
    <col min="9" max="10" width="15.6640625" style="1" customWidth="1"/>
    <col min="11" max="12" width="13.33203125" style="1" customWidth="1"/>
    <col min="13" max="13" width="11" style="1" customWidth="1"/>
    <col min="14" max="14" width="9.33203125" style="1"/>
    <col min="15" max="15" width="11" style="1" bestFit="1" customWidth="1"/>
    <col min="16" max="16384" width="9.33203125" style="1"/>
  </cols>
  <sheetData>
    <row r="1" spans="1:18" s="6" customFormat="1" ht="121.2" customHeight="1" x14ac:dyDescent="0.3">
      <c r="A1" s="11" t="str">
        <f>Numbers!A1</f>
        <v>Distribution of 2019 CO2 Allowances</v>
      </c>
      <c r="B1" s="2"/>
      <c r="C1" s="2"/>
      <c r="D1" s="2"/>
      <c r="E1" s="2"/>
      <c r="F1" s="2"/>
      <c r="G1" s="2"/>
      <c r="H1" s="2"/>
      <c r="I1" s="2"/>
      <c r="J1" s="2"/>
    </row>
    <row r="2" spans="1:18" x14ac:dyDescent="0.3">
      <c r="A2" s="3" t="s">
        <v>0</v>
      </c>
      <c r="B2" s="16" t="str">
        <f>Numbers!B2</f>
        <v>01-20-2023</v>
      </c>
      <c r="C2" s="4"/>
      <c r="D2" s="4"/>
      <c r="E2" s="4"/>
      <c r="F2" s="5"/>
      <c r="G2" s="5"/>
      <c r="H2" s="5"/>
      <c r="I2" s="5"/>
      <c r="J2" s="5"/>
    </row>
    <row r="3" spans="1:18" ht="16.95" customHeight="1" thickBot="1" x14ac:dyDescent="0.35">
      <c r="A3" s="78" t="s">
        <v>8</v>
      </c>
      <c r="B3" s="78"/>
      <c r="C3" s="78"/>
      <c r="D3" s="78"/>
      <c r="E3" s="78"/>
      <c r="F3" s="78"/>
      <c r="G3" s="78"/>
      <c r="H3" s="78"/>
      <c r="I3" s="78"/>
      <c r="J3" s="78"/>
    </row>
    <row r="4" spans="1:18" ht="6.45" hidden="1" customHeight="1" thickBot="1" x14ac:dyDescent="0.3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8" ht="21.75" customHeight="1" thickBot="1" x14ac:dyDescent="0.35">
      <c r="A5" s="69" t="str">
        <f>Numbers!A5</f>
        <v>Distribution of 2019 CO2 Allowances By State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8" ht="25.5" customHeight="1" x14ac:dyDescent="0.3">
      <c r="A6" s="74" t="s">
        <v>1</v>
      </c>
      <c r="B6" s="72" t="s">
        <v>16</v>
      </c>
      <c r="C6" s="72" t="s">
        <v>13</v>
      </c>
      <c r="D6" s="72" t="s">
        <v>14</v>
      </c>
      <c r="E6" s="72" t="s">
        <v>17</v>
      </c>
      <c r="F6" s="72" t="s">
        <v>15</v>
      </c>
      <c r="G6" s="72" t="s">
        <v>24</v>
      </c>
      <c r="H6" s="72" t="s">
        <v>21</v>
      </c>
      <c r="I6" s="72" t="s">
        <v>23</v>
      </c>
      <c r="J6" s="72" t="s">
        <v>18</v>
      </c>
      <c r="K6" s="72" t="s">
        <v>10</v>
      </c>
      <c r="L6" s="76" t="s">
        <v>36</v>
      </c>
      <c r="M6" s="67" t="s">
        <v>31</v>
      </c>
    </row>
    <row r="7" spans="1:18" ht="22.5" customHeight="1" x14ac:dyDescent="0.3">
      <c r="A7" s="75"/>
      <c r="B7" s="73"/>
      <c r="C7" s="73"/>
      <c r="D7" s="73"/>
      <c r="E7" s="73"/>
      <c r="F7" s="73"/>
      <c r="G7" s="73"/>
      <c r="H7" s="73"/>
      <c r="I7" s="73"/>
      <c r="J7" s="73"/>
      <c r="K7" s="73"/>
      <c r="L7" s="77"/>
      <c r="M7" s="68"/>
    </row>
    <row r="8" spans="1:18" s="12" customFormat="1" ht="17.25" customHeight="1" x14ac:dyDescent="0.3">
      <c r="A8" s="28" t="s">
        <v>12</v>
      </c>
      <c r="B8" s="18">
        <v>5191324</v>
      </c>
      <c r="C8" s="18">
        <v>531969</v>
      </c>
      <c r="D8" s="18">
        <v>886894</v>
      </c>
      <c r="E8" s="18">
        <v>3772461</v>
      </c>
      <c r="F8" s="19">
        <v>0.96768528554702093</v>
      </c>
      <c r="G8" s="23">
        <v>0</v>
      </c>
      <c r="H8" s="25" t="s">
        <v>7</v>
      </c>
      <c r="I8" s="19">
        <v>1.7314691921268371E-2</v>
      </c>
      <c r="J8" s="31">
        <v>0</v>
      </c>
      <c r="K8" s="19">
        <v>1.5500930680403391E-2</v>
      </c>
      <c r="L8" s="48">
        <v>2.6297371221636163E-5</v>
      </c>
      <c r="M8" s="38">
        <v>0</v>
      </c>
      <c r="N8" s="14"/>
      <c r="P8" s="14"/>
      <c r="Q8" s="14"/>
      <c r="R8" s="14"/>
    </row>
    <row r="9" spans="1:18" s="12" customFormat="1" ht="17.25" customHeight="1" x14ac:dyDescent="0.3">
      <c r="A9" s="26" t="s">
        <v>9</v>
      </c>
      <c r="B9" s="18">
        <v>3613361</v>
      </c>
      <c r="C9" s="18">
        <v>375603</v>
      </c>
      <c r="D9" s="18">
        <v>626202</v>
      </c>
      <c r="E9" s="18">
        <v>2611556</v>
      </c>
      <c r="F9" s="19">
        <v>1</v>
      </c>
      <c r="G9" s="23">
        <v>0</v>
      </c>
      <c r="H9" s="25" t="s">
        <v>7</v>
      </c>
      <c r="I9" s="10" t="s">
        <v>7</v>
      </c>
      <c r="J9" s="10" t="s">
        <v>7</v>
      </c>
      <c r="K9" s="31" t="s">
        <v>7</v>
      </c>
      <c r="L9" s="48">
        <v>0</v>
      </c>
      <c r="M9" s="38">
        <v>0</v>
      </c>
      <c r="N9" s="14"/>
      <c r="P9" s="14"/>
      <c r="Q9" s="14"/>
      <c r="R9" s="14"/>
    </row>
    <row r="10" spans="1:18" s="12" customFormat="1" ht="17.25" customHeight="1" x14ac:dyDescent="0.3">
      <c r="A10" s="27" t="s">
        <v>25</v>
      </c>
      <c r="B10" s="18">
        <v>2887571</v>
      </c>
      <c r="C10" s="18">
        <v>295567</v>
      </c>
      <c r="D10" s="18">
        <v>492767</v>
      </c>
      <c r="E10" s="18">
        <v>2099237</v>
      </c>
      <c r="F10" s="19">
        <v>0.91138446969065423</v>
      </c>
      <c r="G10" s="23">
        <v>0</v>
      </c>
      <c r="H10" s="25" t="s">
        <v>7</v>
      </c>
      <c r="I10" s="19">
        <v>8.5437232670727503E-2</v>
      </c>
      <c r="J10" s="31">
        <v>0</v>
      </c>
      <c r="K10" s="19">
        <v>3.4873291616402155E-3</v>
      </c>
      <c r="L10" s="48">
        <v>0</v>
      </c>
      <c r="M10" s="38">
        <v>0</v>
      </c>
      <c r="N10" s="14"/>
      <c r="P10" s="14"/>
      <c r="Q10" s="14"/>
      <c r="R10" s="14"/>
    </row>
    <row r="11" spans="1:18" s="12" customFormat="1" ht="17.25" customHeight="1" x14ac:dyDescent="0.3">
      <c r="A11" s="26" t="s">
        <v>26</v>
      </c>
      <c r="B11" s="18">
        <v>17931922</v>
      </c>
      <c r="C11" s="18">
        <v>1863361</v>
      </c>
      <c r="D11" s="18">
        <v>3106578</v>
      </c>
      <c r="E11" s="18">
        <v>12961983</v>
      </c>
      <c r="F11" s="19">
        <v>0.77289709452635447</v>
      </c>
      <c r="G11" s="23">
        <v>0</v>
      </c>
      <c r="H11" s="24">
        <v>0.13102440049832911</v>
      </c>
      <c r="I11" s="19">
        <v>0.10126837845721599</v>
      </c>
      <c r="J11" s="31">
        <v>5.6350996014385306E-2</v>
      </c>
      <c r="K11" s="19">
        <v>0</v>
      </c>
      <c r="L11" s="48">
        <v>0</v>
      </c>
      <c r="M11" s="38">
        <v>15371</v>
      </c>
      <c r="N11" s="14"/>
      <c r="P11" s="14"/>
      <c r="Q11" s="14"/>
      <c r="R11" s="14"/>
    </row>
    <row r="12" spans="1:18" s="12" customFormat="1" ht="17.25" customHeight="1" x14ac:dyDescent="0.3">
      <c r="A12" s="28" t="s">
        <v>2</v>
      </c>
      <c r="B12" s="18">
        <v>12756508</v>
      </c>
      <c r="C12" s="18">
        <v>1324595</v>
      </c>
      <c r="D12" s="18">
        <v>2208353</v>
      </c>
      <c r="E12" s="18">
        <v>9223560</v>
      </c>
      <c r="F12" s="19">
        <v>0.92584370893667955</v>
      </c>
      <c r="G12" s="23">
        <v>0</v>
      </c>
      <c r="H12" s="25" t="s">
        <v>7</v>
      </c>
      <c r="I12" s="19">
        <v>0</v>
      </c>
      <c r="J12" s="31">
        <v>0</v>
      </c>
      <c r="K12" s="19">
        <v>8.0095906412204348E-2</v>
      </c>
      <c r="L12" s="48">
        <v>0</v>
      </c>
      <c r="M12" s="38" t="s">
        <v>7</v>
      </c>
      <c r="N12" s="14"/>
      <c r="P12" s="14"/>
      <c r="Q12" s="14"/>
      <c r="R12" s="14"/>
    </row>
    <row r="13" spans="1:18" s="12" customFormat="1" ht="17.25" customHeight="1" x14ac:dyDescent="0.3">
      <c r="A13" s="26" t="s">
        <v>3</v>
      </c>
      <c r="B13" s="18">
        <v>4184333</v>
      </c>
      <c r="C13" s="18">
        <v>428302</v>
      </c>
      <c r="D13" s="18">
        <v>714061</v>
      </c>
      <c r="E13" s="18">
        <v>3041970</v>
      </c>
      <c r="F13" s="19">
        <v>1</v>
      </c>
      <c r="G13" s="23">
        <v>0</v>
      </c>
      <c r="H13" s="25" t="s">
        <v>7</v>
      </c>
      <c r="I13" s="19">
        <v>0</v>
      </c>
      <c r="J13" s="31">
        <v>0</v>
      </c>
      <c r="K13" s="19">
        <v>0</v>
      </c>
      <c r="L13" s="48">
        <v>0</v>
      </c>
      <c r="M13" s="38">
        <v>0</v>
      </c>
      <c r="N13" s="14"/>
      <c r="P13" s="14"/>
      <c r="Q13" s="14"/>
      <c r="R13" s="14"/>
    </row>
    <row r="14" spans="1:18" s="12" customFormat="1" ht="17.25" customHeight="1" x14ac:dyDescent="0.3">
      <c r="A14" s="26" t="s">
        <v>11</v>
      </c>
      <c r="B14" s="18">
        <v>31216182</v>
      </c>
      <c r="C14" s="18">
        <v>3195240</v>
      </c>
      <c r="D14" s="18">
        <v>5327076</v>
      </c>
      <c r="E14" s="18">
        <v>22693866</v>
      </c>
      <c r="F14" s="19">
        <v>0.90305750461380185</v>
      </c>
      <c r="G14" s="23">
        <v>0</v>
      </c>
      <c r="H14" s="25" t="s">
        <v>7</v>
      </c>
      <c r="I14" s="19">
        <v>6.6097155945135128E-2</v>
      </c>
      <c r="J14" s="31">
        <v>2.5117759626221816E-3</v>
      </c>
      <c r="K14" s="19">
        <v>3.164478581054448E-2</v>
      </c>
      <c r="L14" s="48">
        <v>0</v>
      </c>
      <c r="M14" s="38">
        <v>0</v>
      </c>
      <c r="N14" s="14"/>
      <c r="P14" s="14"/>
      <c r="Q14" s="14"/>
      <c r="R14" s="14"/>
    </row>
    <row r="15" spans="1:18" s="12" customFormat="1" ht="17.25" customHeight="1" x14ac:dyDescent="0.3">
      <c r="A15" s="26" t="s">
        <v>4</v>
      </c>
      <c r="B15" s="18">
        <v>2005354</v>
      </c>
      <c r="C15" s="18">
        <v>132121</v>
      </c>
      <c r="D15" s="18">
        <v>220273</v>
      </c>
      <c r="E15" s="18">
        <v>1652960</v>
      </c>
      <c r="F15" s="19">
        <v>0.99963640983447877</v>
      </c>
      <c r="G15" s="23">
        <v>0</v>
      </c>
      <c r="H15" s="25" t="s">
        <v>7</v>
      </c>
      <c r="I15" s="19">
        <v>0</v>
      </c>
      <c r="J15" s="31">
        <v>0</v>
      </c>
      <c r="K15" s="19">
        <v>3.637224114130162E-4</v>
      </c>
      <c r="L15" s="48">
        <v>0</v>
      </c>
      <c r="M15" s="38" t="s">
        <v>7</v>
      </c>
      <c r="N15" s="14"/>
      <c r="P15" s="14"/>
      <c r="Q15" s="14"/>
      <c r="R15" s="14"/>
    </row>
    <row r="16" spans="1:18" s="12" customFormat="1" ht="17.25" customHeight="1" x14ac:dyDescent="0.3">
      <c r="A16" s="26" t="s">
        <v>5</v>
      </c>
      <c r="B16" s="18">
        <v>577390</v>
      </c>
      <c r="C16" s="18">
        <v>60905</v>
      </c>
      <c r="D16" s="18">
        <v>101540</v>
      </c>
      <c r="E16" s="18">
        <v>414945</v>
      </c>
      <c r="F16" s="19">
        <v>1</v>
      </c>
      <c r="G16" s="23">
        <v>0</v>
      </c>
      <c r="H16" s="25" t="s">
        <v>7</v>
      </c>
      <c r="I16" s="19">
        <v>0</v>
      </c>
      <c r="J16" s="31">
        <v>0</v>
      </c>
      <c r="K16" s="19">
        <v>0</v>
      </c>
      <c r="L16" s="48">
        <v>0</v>
      </c>
      <c r="M16" s="38">
        <v>0</v>
      </c>
      <c r="N16" s="14"/>
      <c r="P16" s="14"/>
      <c r="Q16" s="14"/>
      <c r="R16" s="14"/>
    </row>
    <row r="17" spans="1:18" s="13" customFormat="1" ht="17.25" customHeight="1" thickBot="1" x14ac:dyDescent="0.35">
      <c r="A17" s="29" t="s">
        <v>29</v>
      </c>
      <c r="B17" s="30">
        <f>SUM(B8:B16)</f>
        <v>80363945</v>
      </c>
      <c r="C17" s="30">
        <f t="shared" ref="C17:E17" si="0">SUM(C8:C16)</f>
        <v>8207663</v>
      </c>
      <c r="D17" s="30">
        <f t="shared" si="0"/>
        <v>13683744</v>
      </c>
      <c r="E17" s="30">
        <f t="shared" si="0"/>
        <v>58472538</v>
      </c>
      <c r="F17" s="32">
        <f>Numbers!F17/Numbers!E17</f>
        <v>0.89505806982416258</v>
      </c>
      <c r="G17" s="33">
        <v>0</v>
      </c>
      <c r="H17" s="49" t="s">
        <v>7</v>
      </c>
      <c r="I17" s="32">
        <f>Numbers!I17/Numbers!E17</f>
        <v>5.2286374160806906E-2</v>
      </c>
      <c r="J17" s="50">
        <f>Numbers!J17/Numbers!F17</f>
        <v>6.6475827865380749E-4</v>
      </c>
      <c r="K17" s="32">
        <f>Numbers!K17/Numbers!F17</f>
        <v>3.7658668262804965E-2</v>
      </c>
      <c r="L17" s="51">
        <f>Numbers!L17/Numbers!F17</f>
        <v>1.3103711520243198E-4</v>
      </c>
      <c r="M17" s="39">
        <f>Numbers!M17</f>
        <v>15371</v>
      </c>
      <c r="N17" s="14"/>
      <c r="P17" s="14"/>
      <c r="Q17" s="14"/>
      <c r="R17" s="14"/>
    </row>
    <row r="18" spans="1:18" s="13" customFormat="1" ht="3.75" customHeight="1" x14ac:dyDescent="0.3">
      <c r="K18" s="14"/>
      <c r="L18" s="14"/>
      <c r="M18" s="14"/>
    </row>
    <row r="19" spans="1:18" s="15" customFormat="1" ht="12" customHeight="1" x14ac:dyDescent="0.25">
      <c r="A19" s="80" t="s">
        <v>41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</row>
    <row r="20" spans="1:18" s="15" customFormat="1" ht="19.5" customHeight="1" x14ac:dyDescent="0.25">
      <c r="A20" s="80" t="s">
        <v>40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8" s="15" customFormat="1" ht="36.6" customHeight="1" x14ac:dyDescent="0.25">
      <c r="A21" s="79" t="s">
        <v>34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8" s="15" customFormat="1" ht="17.399999999999999" customHeight="1" thickBot="1" x14ac:dyDescent="0.3">
      <c r="A22" s="79" t="s">
        <v>37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8" ht="15" thickBot="1" x14ac:dyDescent="0.35">
      <c r="A23" s="82" t="s">
        <v>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4"/>
    </row>
    <row r="24" spans="1:18" ht="134.4" customHeight="1" x14ac:dyDescent="0.3">
      <c r="A24" s="55" t="s">
        <v>30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7"/>
    </row>
    <row r="25" spans="1:18" x14ac:dyDescent="0.3">
      <c r="A25" s="58" t="s">
        <v>27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8" x14ac:dyDescent="0.3">
      <c r="A26" s="61" t="s">
        <v>19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3"/>
    </row>
    <row r="27" spans="1:18" x14ac:dyDescent="0.3">
      <c r="A27" s="61" t="s">
        <v>20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</row>
    <row r="28" spans="1:18" x14ac:dyDescent="0.3">
      <c r="A28" s="61" t="s">
        <v>38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3"/>
    </row>
    <row r="29" spans="1:18" ht="15" thickBot="1" x14ac:dyDescent="0.35">
      <c r="A29" s="64" t="s">
        <v>32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</sheetData>
  <mergeCells count="26">
    <mergeCell ref="A3:J3"/>
    <mergeCell ref="A6:A7"/>
    <mergeCell ref="B6:B7"/>
    <mergeCell ref="C6:C7"/>
    <mergeCell ref="E6:E7"/>
    <mergeCell ref="H6:H7"/>
    <mergeCell ref="A5:M5"/>
    <mergeCell ref="G6:G7"/>
    <mergeCell ref="K6:K7"/>
    <mergeCell ref="D6:D7"/>
    <mergeCell ref="F6:F7"/>
    <mergeCell ref="I6:I7"/>
    <mergeCell ref="J6:J7"/>
    <mergeCell ref="L6:L7"/>
    <mergeCell ref="M6:M7"/>
    <mergeCell ref="A29:M29"/>
    <mergeCell ref="A21:M21"/>
    <mergeCell ref="A22:M22"/>
    <mergeCell ref="A23:M23"/>
    <mergeCell ref="A24:M24"/>
    <mergeCell ref="A25:M25"/>
    <mergeCell ref="A26:M26"/>
    <mergeCell ref="A27:M27"/>
    <mergeCell ref="A28:M28"/>
    <mergeCell ref="A19:M19"/>
    <mergeCell ref="A20:M20"/>
  </mergeCells>
  <hyperlinks>
    <hyperlink ref="A25:K25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4D387068-90B8-4241-85B5-7B9AC739F3E6}"/>
    <hyperlink ref="A19:J19" r:id="rId2" display="1On January 13, 2014, the states announced the First Control Period Interim Adjustment for Banked Allowances (FCPIABA). Additional information available at http://www.rggi.org/design" xr:uid="{A00160CB-E43B-4AE9-8FF8-B247FCE31224}"/>
    <hyperlink ref="A20:J20" r:id="rId3" display="2On March 17, 2014, the states announced the Second Control Period Interim Adjustment for Banked Allowances (SCPIABA). Additional information available at http://www.rggi.org/design" xr:uid="{BDBC45CD-6240-403E-B996-BFE4BBE00FBF}"/>
    <hyperlink ref="A19:M19" r:id="rId4" display="1 On January 13, 2014, the states announced the First Control Period Interim Adjustment for Banked Allowances (FCPIABA). Additional information available at https://www.rggi.org/program-overview-and-design/elements " xr:uid="{FC0C8A0F-42B3-4BEE-B4BE-850F70436DB3}"/>
    <hyperlink ref="A20:M20" r:id="rId5" display="2 On March 17, 2014, the states announced the Second Control Period Interim Adjustment for Banked Allowances (SCPIABA). Additional information available at https://www.rggi.org/program-overview-and-design/elements" xr:uid="{23A84360-F975-4149-B490-98B15A493C40}"/>
  </hyperlinks>
  <printOptions horizontalCentered="1" verticalCentered="1"/>
  <pageMargins left="0.5" right="0.5" top="0.5" bottom="0.5" header="0.3" footer="0.3"/>
  <pageSetup scale="73" orientation="landscape" horizontalDpi="4294967295" verticalDpi="4294967295" r:id="rId6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4" ma:contentTypeDescription="Create a new document." ma:contentTypeScope="" ma:versionID="ccd00af072f7f81ef988d3bffe9543a9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7fa76306361db38bdf71a527ba5b39ec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6AA5C8-4C60-4A1E-B062-219EA2D761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876D3CB-0409-45AF-9DD4-A4EEB4B0262B}">
  <ds:schemaRefs>
    <ds:schemaRef ds:uri="http://purl.org/dc/elements/1.1/"/>
    <ds:schemaRef ds:uri="aa8c2454-fb4d-4b62-ad7a-49dc1110c5cd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a5155047-c162-450b-bd47-27c83e7aa6e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C64D00-63A0-4FFF-BE2E-E194B66C5D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6876B62-6FA7-41DD-A497-3C4C39DE4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</vt:lpstr>
      <vt:lpstr>Numbers!Print_Area</vt:lpstr>
      <vt:lpstr>Percentage!Print_Area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Leila Fanaeian</cp:lastModifiedBy>
  <cp:lastPrinted>2020-12-08T21:07:53Z</cp:lastPrinted>
  <dcterms:created xsi:type="dcterms:W3CDTF">2012-01-24T00:57:40Z</dcterms:created>
  <dcterms:modified xsi:type="dcterms:W3CDTF">2024-12-05T22:10:39Z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345400.000000000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</Properties>
</file>