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ggi.sharepoint.com/Program/Coats/Allowance Distribution Tracking/2025 Vintage/"/>
    </mc:Choice>
  </mc:AlternateContent>
  <xr:revisionPtr revIDLastSave="135" documentId="13_ncr:1_{2A2C5EC4-7EEE-4DB4-A9E2-0B689BD4FC8B}" xr6:coauthVersionLast="47" xr6:coauthVersionMax="47" xr10:uidLastSave="{5FFC7393-BF5F-4123-BA15-6EB73EE2C1F2}"/>
  <bookViews>
    <workbookView xWindow="-108" yWindow="-108" windowWidth="23256" windowHeight="13896" xr2:uid="{00000000-000D-0000-FFFF-FFFF00000000}"/>
  </bookViews>
  <sheets>
    <sheet name="Numbers" sheetId="1" r:id="rId1"/>
    <sheet name="Percentage" sheetId="2" r:id="rId2"/>
  </sheets>
  <definedNames>
    <definedName name="_xlnm.Print_Area" localSheetId="0">Numbers!$A$1:$J$23</definedName>
    <definedName name="_xlnm.Print_Area" localSheetId="1">Percentage!$A$1:$J$23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J13" i="1"/>
  <c r="E8" i="1"/>
  <c r="E7" i="1"/>
  <c r="I11" i="1"/>
  <c r="B2" i="2"/>
  <c r="E17" i="1" l="1"/>
  <c r="B8" i="2"/>
  <c r="C8" i="2"/>
  <c r="D8" i="2"/>
  <c r="B9" i="2"/>
  <c r="C9" i="2"/>
  <c r="D9" i="2"/>
  <c r="B10" i="2"/>
  <c r="C10" i="2"/>
  <c r="D10" i="2"/>
  <c r="B11" i="2"/>
  <c r="C11" i="2"/>
  <c r="D11" i="2"/>
  <c r="B12" i="2"/>
  <c r="C12" i="2"/>
  <c r="D12" i="2"/>
  <c r="B13" i="2"/>
  <c r="C13" i="2"/>
  <c r="D13" i="2"/>
  <c r="B14" i="2"/>
  <c r="C14" i="2"/>
  <c r="D14" i="2"/>
  <c r="B15" i="2"/>
  <c r="C15" i="2"/>
  <c r="D15" i="2"/>
  <c r="B16" i="2"/>
  <c r="C16" i="2"/>
  <c r="D16" i="2"/>
  <c r="C7" i="2"/>
  <c r="D7" i="2"/>
  <c r="B7" i="2"/>
  <c r="I13" i="2"/>
  <c r="F17" i="1"/>
  <c r="B17" i="1" l="1"/>
  <c r="B17" i="2" s="1"/>
  <c r="D17" i="1" l="1"/>
  <c r="D17" i="2" s="1"/>
  <c r="I14" i="2" l="1"/>
  <c r="J9" i="2"/>
  <c r="J10" i="2"/>
  <c r="J11" i="2"/>
  <c r="J12" i="2"/>
  <c r="J13" i="2"/>
  <c r="J14" i="2"/>
  <c r="J15" i="2"/>
  <c r="J16" i="2"/>
  <c r="J7" i="2"/>
  <c r="I9" i="2"/>
  <c r="I10" i="2"/>
  <c r="I11" i="2"/>
  <c r="I12" i="2"/>
  <c r="I15" i="2"/>
  <c r="I16" i="2"/>
  <c r="I7" i="2"/>
  <c r="H9" i="2"/>
  <c r="H10" i="2"/>
  <c r="H11" i="2"/>
  <c r="H12" i="2"/>
  <c r="H13" i="2"/>
  <c r="H14" i="2"/>
  <c r="H15" i="2"/>
  <c r="H16" i="2"/>
  <c r="H7" i="2"/>
  <c r="E8" i="2"/>
  <c r="E9" i="2"/>
  <c r="E10" i="2"/>
  <c r="E11" i="2"/>
  <c r="E12" i="2"/>
  <c r="E13" i="2"/>
  <c r="E14" i="2"/>
  <c r="E15" i="2"/>
  <c r="E16" i="2"/>
  <c r="E7" i="2"/>
  <c r="G17" i="2"/>
  <c r="K17" i="2"/>
  <c r="F7" i="2" l="1"/>
  <c r="F8" i="2"/>
  <c r="F9" i="2"/>
  <c r="F10" i="2"/>
  <c r="F11" i="2"/>
  <c r="F12" i="2"/>
  <c r="F13" i="2"/>
  <c r="F14" i="2"/>
  <c r="F15" i="2"/>
  <c r="F16" i="2"/>
  <c r="F17" i="2" l="1"/>
  <c r="C17" i="1"/>
  <c r="C17" i="2" s="1"/>
  <c r="G17" i="1"/>
  <c r="H17" i="1"/>
  <c r="H17" i="2" s="1"/>
  <c r="J17" i="1"/>
  <c r="K17" i="1"/>
  <c r="J17" i="2" l="1"/>
  <c r="E17" i="2"/>
  <c r="I17" i="1" l="1"/>
  <c r="I17" i="2" s="1"/>
  <c r="A4" i="2" l="1"/>
  <c r="A1" i="2"/>
  <c r="I18" i="1"/>
</calcChain>
</file>

<file path=xl/sharedStrings.xml><?xml version="1.0" encoding="utf-8"?>
<sst xmlns="http://schemas.openxmlformats.org/spreadsheetml/2006/main" count="95" uniqueCount="37">
  <si>
    <r>
      <t>Distribution of 2025 CO</t>
    </r>
    <r>
      <rPr>
        <b/>
        <vertAlign val="subscript"/>
        <sz val="12"/>
        <color rgb="FF000000"/>
        <rFont val="Arial"/>
        <family val="2"/>
      </rPr>
      <t>2</t>
    </r>
    <r>
      <rPr>
        <b/>
        <sz val="12"/>
        <color rgb="FF000000"/>
        <rFont val="Arial"/>
        <family val="2"/>
      </rPr>
      <t xml:space="preserve"> Allowances</t>
    </r>
  </si>
  <si>
    <t>Date:</t>
  </si>
  <si>
    <t xml:space="preserve">Values in this spreadsheet are current as of the last date of update listed above. </t>
  </si>
  <si>
    <r>
      <t>Distribution of VY2025 CO</t>
    </r>
    <r>
      <rPr>
        <b/>
        <vertAlign val="subscript"/>
        <sz val="11"/>
        <color indexed="9"/>
        <rFont val="Arial"/>
        <family val="2"/>
      </rPr>
      <t xml:space="preserve">2 </t>
    </r>
    <r>
      <rPr>
        <b/>
        <sz val="11"/>
        <color indexed="9"/>
        <rFont val="Arial"/>
        <family val="2"/>
      </rPr>
      <t>Allowances By State</t>
    </r>
  </si>
  <si>
    <t>State</t>
  </si>
  <si>
    <r>
      <t>CO</t>
    </r>
    <r>
      <rPr>
        <b/>
        <vertAlign val="subscript"/>
        <sz val="11"/>
        <color indexed="9"/>
        <rFont val="Calibri"/>
        <family val="2"/>
      </rPr>
      <t>2</t>
    </r>
    <r>
      <rPr>
        <b/>
        <sz val="11"/>
        <color indexed="9"/>
        <rFont val="Calibri"/>
        <family val="2"/>
      </rPr>
      <t xml:space="preserve"> Allowance Base Budget </t>
    </r>
  </si>
  <si>
    <r>
      <t>Third Adjustment for Banked Allowances</t>
    </r>
    <r>
      <rPr>
        <b/>
        <vertAlign val="superscript"/>
        <sz val="11"/>
        <color indexed="9"/>
        <rFont val="Calibri"/>
        <family val="2"/>
      </rPr>
      <t>1</t>
    </r>
  </si>
  <si>
    <r>
      <t>CO</t>
    </r>
    <r>
      <rPr>
        <b/>
        <vertAlign val="subscript"/>
        <sz val="11"/>
        <color indexed="9"/>
        <rFont val="Calibri"/>
        <family val="2"/>
      </rPr>
      <t>2</t>
    </r>
    <r>
      <rPr>
        <b/>
        <sz val="11"/>
        <color indexed="9"/>
        <rFont val="Calibri"/>
        <family val="2"/>
      </rPr>
      <t xml:space="preserve"> Allowance Adjusted Budget</t>
    </r>
    <r>
      <rPr>
        <b/>
        <vertAlign val="superscript"/>
        <sz val="11"/>
        <color indexed="9"/>
        <rFont val="Calibri"/>
        <family val="2"/>
      </rPr>
      <t>1</t>
    </r>
  </si>
  <si>
    <t>Sold at Auction</t>
  </si>
  <si>
    <r>
      <t>Sold Cost Containment Reserve (CCR) Allowances</t>
    </r>
    <r>
      <rPr>
        <b/>
        <vertAlign val="superscript"/>
        <sz val="11"/>
        <color theme="0"/>
        <rFont val="Calibri"/>
        <family val="2"/>
        <scheme val="minor"/>
      </rPr>
      <t>2</t>
    </r>
  </si>
  <si>
    <t>Sold at Fixed Price</t>
  </si>
  <si>
    <r>
      <t>Transferred from State Set-Aside Accounts</t>
    </r>
    <r>
      <rPr>
        <b/>
        <sz val="11"/>
        <color indexed="9"/>
        <rFont val="Calibri"/>
        <family val="2"/>
      </rPr>
      <t xml:space="preserve"> </t>
    </r>
  </si>
  <si>
    <t>Remaining Set-Aside Allowances</t>
  </si>
  <si>
    <t>Set-Aside Allowances Retired</t>
  </si>
  <si>
    <r>
      <t>Awarded CO</t>
    </r>
    <r>
      <rPr>
        <b/>
        <vertAlign val="subscript"/>
        <sz val="11"/>
        <color indexed="9"/>
        <rFont val="Calibri"/>
        <family val="2"/>
      </rPr>
      <t>2</t>
    </r>
    <r>
      <rPr>
        <b/>
        <sz val="11"/>
        <color indexed="9"/>
        <rFont val="Calibri"/>
        <family val="2"/>
      </rPr>
      <t xml:space="preserve"> Offset Allowances</t>
    </r>
  </si>
  <si>
    <t>Connecticut</t>
  </si>
  <si>
    <t>N/A</t>
  </si>
  <si>
    <t>Delaware</t>
  </si>
  <si>
    <t>Maine</t>
  </si>
  <si>
    <t>Maryland</t>
  </si>
  <si>
    <t>TBD</t>
  </si>
  <si>
    <t>Massachusetts</t>
  </si>
  <si>
    <t>New Hampshire</t>
  </si>
  <si>
    <t>New Jersey</t>
  </si>
  <si>
    <t>New York</t>
  </si>
  <si>
    <t>Rhode Island</t>
  </si>
  <si>
    <t>Vermont</t>
  </si>
  <si>
    <t>Total</t>
  </si>
  <si>
    <r>
      <rPr>
        <vertAlign val="superscript"/>
        <sz val="9.5"/>
        <rFont val="Arial"/>
        <family val="2"/>
      </rPr>
      <t xml:space="preserve">1 </t>
    </r>
    <r>
      <rPr>
        <sz val="9.5"/>
        <rFont val="Arial"/>
        <family val="2"/>
      </rPr>
      <t xml:space="preserve">On March 15, 2021, the states announced the Third Adjustment for Banked Allowances (TABA). Additional information available at </t>
    </r>
    <r>
      <rPr>
        <u/>
        <sz val="9.5"/>
        <color theme="10"/>
        <rFont val="Arial"/>
        <family val="2"/>
      </rPr>
      <t>https://www.rggi.org/program-overview-and-design/elements.</t>
    </r>
  </si>
  <si>
    <t>Legend Key</t>
  </si>
  <si>
    <r>
      <rPr>
        <b/>
        <sz val="10"/>
        <color indexed="8"/>
        <rFont val="Arial"/>
        <family val="2"/>
      </rPr>
      <t>CO</t>
    </r>
    <r>
      <rPr>
        <b/>
        <vertAlign val="sub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 xml:space="preserve"> Allowance Base Budget: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issued by each participating state for 2025 as specified by each participating state's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Budget Trading Program.
</t>
    </r>
    <r>
      <rPr>
        <b/>
        <sz val="10"/>
        <color indexed="8"/>
        <rFont val="Arial"/>
        <family val="2"/>
      </rPr>
      <t xml:space="preserve">Third Adjustment for Banked Allowances: </t>
    </r>
    <r>
      <rPr>
        <sz val="10"/>
        <color indexed="8"/>
        <rFont val="Arial"/>
        <family val="2"/>
      </rPr>
      <t>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deducted from the 2025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 base budget equivalent to the private bank of 2009-2020 allocation year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allowances, divided over the 2021-2025 period.</t>
    </r>
    <r>
      <rPr>
        <b/>
        <sz val="10"/>
        <color indexed="8"/>
        <rFont val="Arial"/>
        <family val="2"/>
      </rPr>
      <t xml:space="preserve">
CO</t>
    </r>
    <r>
      <rPr>
        <b/>
        <vertAlign val="sub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 xml:space="preserve"> Allowance Adjusted Budget: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allocated by each participating state for 2025.
</t>
    </r>
    <r>
      <rPr>
        <b/>
        <sz val="10"/>
        <color indexed="8"/>
        <rFont val="Arial"/>
        <family val="2"/>
      </rPr>
      <t xml:space="preserve">Sold at Auction: </t>
    </r>
    <r>
      <rPr>
        <sz val="10"/>
        <color indexed="8"/>
        <rFont val="Arial"/>
        <family val="2"/>
      </rPr>
      <t>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sold at auction to date, not including CCR allowances.
</t>
    </r>
    <r>
      <rPr>
        <b/>
        <sz val="10"/>
        <color indexed="8"/>
        <rFont val="Arial"/>
        <family val="2"/>
      </rPr>
      <t>Sold Cost Containment Reserve (CCR) Allowances:</t>
    </r>
    <r>
      <rPr>
        <sz val="10"/>
        <color indexed="8"/>
        <rFont val="Arial"/>
        <family val="2"/>
      </rPr>
      <t xml:space="preserve"> Total number of CCR allowances sold at an auction in which the CCR Trigger Price was reached to date.
</t>
    </r>
    <r>
      <rPr>
        <b/>
        <sz val="10"/>
        <color indexed="8"/>
        <rFont val="Arial"/>
        <family val="2"/>
      </rPr>
      <t>Sold at Fixed Price: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sold directly to regulated sources at a fixed price.</t>
    </r>
  </si>
  <si>
    <r>
      <rPr>
        <b/>
        <sz val="10"/>
        <color indexed="8"/>
        <rFont val="Arial"/>
        <family val="2"/>
      </rPr>
      <t>Transferred from State Set-Aside Accounts: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have been distributed directly from state accounts to date. For more information on state set-aside accounts, please see: </t>
    </r>
    <r>
      <rPr>
        <u/>
        <sz val="10"/>
        <color indexed="12"/>
        <rFont val="Arial"/>
        <family val="2"/>
      </rPr>
      <t>https://rggi.org/sites/default/files/Uploads/Allowance-Tracking/States_Set-Aside_Accounts.pdf</t>
    </r>
  </si>
  <si>
    <r>
      <rPr>
        <b/>
        <sz val="10"/>
        <color indexed="8"/>
        <rFont val="Arial"/>
        <family val="2"/>
      </rPr>
      <t>Remaining Set-Aside Allowances: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delegated as state set-aside and fixed price allowances that are remaining in state set-aside accounts.</t>
    </r>
  </si>
  <si>
    <r>
      <rPr>
        <b/>
        <sz val="10"/>
        <color indexed="8"/>
        <rFont val="Arial"/>
        <family val="2"/>
      </rPr>
      <t>Set-Aside Allowances Retired: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have been retired from state set-aside accounts to date.</t>
    </r>
  </si>
  <si>
    <r>
      <rPr>
        <b/>
        <sz val="10"/>
        <color indexed="8"/>
        <rFont val="Arial"/>
        <family val="2"/>
      </rPr>
      <t>Awarded CO</t>
    </r>
    <r>
      <rPr>
        <b/>
        <vertAlign val="sub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 xml:space="preserve"> Offset Allowances: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have been awarded to offset projects to date.</t>
    </r>
  </si>
  <si>
    <t>Transferred from State Set-Aside Accounts</t>
  </si>
  <si>
    <r>
      <rPr>
        <vertAlign val="superscript"/>
        <sz val="9.5"/>
        <rFont val="Arial"/>
        <family val="2"/>
      </rPr>
      <t>2</t>
    </r>
    <r>
      <rPr>
        <sz val="9.5"/>
        <rFont val="Arial"/>
        <family val="2"/>
      </rPr>
      <t xml:space="preserve"> A total of 8,134,778 Cost Containtment Reserve (CCR) Allowances were distributed in Auction 67. More information available at </t>
    </r>
    <r>
      <rPr>
        <u/>
        <sz val="9.5"/>
        <color theme="10"/>
        <rFont val="Arial"/>
        <family val="2"/>
      </rPr>
      <t>https://www.rggi.org/auctions/auction-results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</si>
</sst>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3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9"/>
      <name val="Arial"/>
      <family val="2"/>
    </font>
    <font>
      <b/>
      <vertAlign val="subscript"/>
      <sz val="11"/>
      <color indexed="9"/>
      <name val="Arial"/>
      <family val="2"/>
    </font>
    <font>
      <sz val="10"/>
      <color indexed="8"/>
      <name val="Arial"/>
      <family val="2"/>
    </font>
    <font>
      <vertAlign val="subscript"/>
      <sz val="10"/>
      <color indexed="8"/>
      <name val="Arial"/>
      <family val="2"/>
    </font>
    <font>
      <b/>
      <vertAlign val="subscript"/>
      <sz val="11"/>
      <color indexed="9"/>
      <name val="Calibri"/>
      <family val="2"/>
    </font>
    <font>
      <b/>
      <sz val="11"/>
      <color indexed="9"/>
      <name val="Calibri"/>
      <family val="2"/>
    </font>
    <font>
      <b/>
      <vertAlign val="superscript"/>
      <sz val="11"/>
      <color indexed="9"/>
      <name val="Calibri"/>
      <family val="2"/>
    </font>
    <font>
      <b/>
      <vertAlign val="subscript"/>
      <sz val="10"/>
      <color indexed="8"/>
      <name val="Arial"/>
      <family val="2"/>
    </font>
    <font>
      <sz val="11"/>
      <name val="Arial"/>
      <family val="2"/>
    </font>
    <font>
      <vertAlign val="superscript"/>
      <sz val="9.5"/>
      <name val="Arial"/>
      <family val="2"/>
    </font>
    <font>
      <sz val="9.5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u/>
      <sz val="9.5"/>
      <color theme="10"/>
      <name val="Arial"/>
      <family val="2"/>
    </font>
    <font>
      <b/>
      <sz val="11"/>
      <color theme="0"/>
      <name val="Arial"/>
      <family val="2"/>
    </font>
    <font>
      <b/>
      <sz val="11"/>
      <name val="Calibri"/>
      <family val="2"/>
      <scheme val="minor"/>
    </font>
    <font>
      <b/>
      <sz val="12"/>
      <color rgb="FF000000"/>
      <name val="Arial"/>
      <family val="2"/>
    </font>
    <font>
      <b/>
      <vertAlign val="subscript"/>
      <sz val="12"/>
      <color rgb="FF000000"/>
      <name val="Arial"/>
      <family val="2"/>
    </font>
    <font>
      <sz val="10"/>
      <color rgb="FF000000"/>
      <name val="Arial"/>
      <family val="2"/>
    </font>
    <font>
      <b/>
      <vertAlign val="superscript"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</cellStyleXfs>
  <cellXfs count="71">
    <xf numFmtId="0" fontId="0" fillId="0" borderId="0" xfId="0"/>
    <xf numFmtId="0" fontId="0" fillId="2" borderId="0" xfId="0" applyFill="1" applyAlignment="1">
      <alignment wrapText="1"/>
    </xf>
    <xf numFmtId="0" fontId="19" fillId="2" borderId="0" xfId="0" applyFont="1" applyFill="1"/>
    <xf numFmtId="0" fontId="20" fillId="2" borderId="0" xfId="0" applyFont="1" applyFill="1" applyAlignment="1">
      <alignment wrapText="1"/>
    </xf>
    <xf numFmtId="14" fontId="19" fillId="2" borderId="0" xfId="0" applyNumberFormat="1" applyFont="1" applyFill="1" applyAlignment="1">
      <alignment horizontal="left" wrapText="1"/>
    </xf>
    <xf numFmtId="0" fontId="19" fillId="2" borderId="0" xfId="0" applyFont="1" applyFill="1" applyAlignment="1">
      <alignment wrapText="1"/>
    </xf>
    <xf numFmtId="0" fontId="0" fillId="2" borderId="0" xfId="0" applyFill="1"/>
    <xf numFmtId="0" fontId="18" fillId="2" borderId="0" xfId="0" applyFont="1" applyFill="1"/>
    <xf numFmtId="164" fontId="18" fillId="2" borderId="0" xfId="0" applyNumberFormat="1" applyFont="1" applyFill="1" applyAlignment="1">
      <alignment wrapText="1"/>
    </xf>
    <xf numFmtId="0" fontId="18" fillId="2" borderId="0" xfId="0" applyFont="1" applyFill="1" applyAlignment="1">
      <alignment wrapText="1"/>
    </xf>
    <xf numFmtId="0" fontId="1" fillId="2" borderId="0" xfId="0" applyFont="1" applyFill="1"/>
    <xf numFmtId="0" fontId="0" fillId="2" borderId="0" xfId="0" applyFill="1" applyAlignment="1">
      <alignment horizontal="left" wrapText="1"/>
    </xf>
    <xf numFmtId="0" fontId="18" fillId="2" borderId="0" xfId="0" applyFont="1" applyFill="1" applyAlignment="1">
      <alignment horizontal="left" wrapText="1"/>
    </xf>
    <xf numFmtId="164" fontId="0" fillId="2" borderId="0" xfId="0" applyNumberFormat="1" applyFill="1" applyAlignment="1">
      <alignment horizontal="left" wrapText="1"/>
    </xf>
    <xf numFmtId="0" fontId="21" fillId="2" borderId="0" xfId="0" applyFont="1" applyFill="1" applyAlignment="1">
      <alignment wrapText="1"/>
    </xf>
    <xf numFmtId="14" fontId="11" fillId="2" borderId="0" xfId="0" applyNumberFormat="1" applyFont="1" applyFill="1" applyAlignment="1">
      <alignment horizontal="left" wrapText="1"/>
    </xf>
    <xf numFmtId="10" fontId="15" fillId="2" borderId="1" xfId="4" applyNumberFormat="1" applyFont="1" applyFill="1" applyBorder="1" applyAlignment="1">
      <alignment wrapText="1"/>
    </xf>
    <xf numFmtId="3" fontId="22" fillId="2" borderId="1" xfId="1" applyNumberFormat="1" applyFont="1" applyFill="1" applyBorder="1" applyAlignment="1">
      <alignment horizontal="right" wrapText="1"/>
    </xf>
    <xf numFmtId="3" fontId="15" fillId="2" borderId="1" xfId="1" applyNumberFormat="1" applyFont="1" applyFill="1" applyBorder="1" applyAlignment="1">
      <alignment wrapText="1"/>
    </xf>
    <xf numFmtId="10" fontId="15" fillId="2" borderId="1" xfId="1" applyNumberFormat="1" applyFont="1" applyFill="1" applyBorder="1" applyAlignment="1">
      <alignment wrapText="1"/>
    </xf>
    <xf numFmtId="3" fontId="15" fillId="2" borderId="1" xfId="1" applyNumberFormat="1" applyFont="1" applyFill="1" applyBorder="1" applyAlignment="1">
      <alignment horizontal="right" wrapText="1"/>
    </xf>
    <xf numFmtId="0" fontId="18" fillId="2" borderId="2" xfId="0" applyFont="1" applyFill="1" applyBorder="1" applyAlignment="1">
      <alignment horizontal="left"/>
    </xf>
    <xf numFmtId="0" fontId="23" fillId="2" borderId="2" xfId="0" applyFont="1" applyFill="1" applyBorder="1" applyAlignment="1">
      <alignment horizontal="left"/>
    </xf>
    <xf numFmtId="0" fontId="18" fillId="0" borderId="2" xfId="0" applyFont="1" applyBorder="1" applyAlignment="1">
      <alignment horizontal="left"/>
    </xf>
    <xf numFmtId="0" fontId="18" fillId="2" borderId="3" xfId="0" applyFont="1" applyFill="1" applyBorder="1" applyAlignment="1">
      <alignment horizontal="left"/>
    </xf>
    <xf numFmtId="164" fontId="18" fillId="2" borderId="4" xfId="1" applyNumberFormat="1" applyFont="1" applyFill="1" applyBorder="1" applyAlignment="1">
      <alignment wrapText="1"/>
    </xf>
    <xf numFmtId="10" fontId="15" fillId="2" borderId="1" xfId="4" applyNumberFormat="1" applyFont="1" applyFill="1" applyBorder="1" applyAlignment="1">
      <alignment horizontal="right" wrapText="1"/>
    </xf>
    <xf numFmtId="10" fontId="18" fillId="2" borderId="4" xfId="4" applyNumberFormat="1" applyFont="1" applyFill="1" applyBorder="1" applyAlignment="1">
      <alignment horizontal="right" wrapText="1"/>
    </xf>
    <xf numFmtId="164" fontId="15" fillId="2" borderId="1" xfId="1" applyNumberFormat="1" applyFont="1" applyFill="1" applyBorder="1" applyAlignment="1">
      <alignment horizontal="right" wrapText="1"/>
    </xf>
    <xf numFmtId="3" fontId="22" fillId="0" borderId="1" xfId="1" applyNumberFormat="1" applyFont="1" applyFill="1" applyBorder="1" applyAlignment="1">
      <alignment horizontal="right" wrapText="1"/>
    </xf>
    <xf numFmtId="37" fontId="18" fillId="2" borderId="4" xfId="1" applyNumberFormat="1" applyFont="1" applyFill="1" applyBorder="1" applyAlignment="1">
      <alignment horizontal="right" wrapText="1"/>
    </xf>
    <xf numFmtId="3" fontId="15" fillId="2" borderId="5" xfId="1" applyNumberFormat="1" applyFont="1" applyFill="1" applyBorder="1" applyAlignment="1">
      <alignment horizontal="right" vertical="center" wrapText="1"/>
    </xf>
    <xf numFmtId="3" fontId="0" fillId="0" borderId="5" xfId="0" applyNumberFormat="1" applyBorder="1" applyAlignment="1">
      <alignment horizontal="right" vertical="center"/>
    </xf>
    <xf numFmtId="37" fontId="18" fillId="2" borderId="6" xfId="1" applyNumberFormat="1" applyFont="1" applyFill="1" applyBorder="1" applyAlignment="1">
      <alignment horizontal="right" wrapText="1"/>
    </xf>
    <xf numFmtId="10" fontId="18" fillId="2" borderId="6" xfId="4" applyNumberFormat="1" applyFont="1" applyFill="1" applyBorder="1" applyAlignment="1">
      <alignment horizontal="right" wrapText="1"/>
    </xf>
    <xf numFmtId="10" fontId="18" fillId="2" borderId="4" xfId="4" applyNumberFormat="1" applyFont="1" applyFill="1" applyBorder="1" applyAlignment="1">
      <alignment wrapText="1"/>
    </xf>
    <xf numFmtId="0" fontId="23" fillId="0" borderId="2" xfId="0" applyFont="1" applyBorder="1" applyAlignment="1">
      <alignment horizontal="left"/>
    </xf>
    <xf numFmtId="3" fontId="18" fillId="2" borderId="4" xfId="4" applyNumberFormat="1" applyFont="1" applyFill="1" applyBorder="1" applyAlignment="1">
      <alignment horizontal="right" wrapText="1"/>
    </xf>
    <xf numFmtId="3" fontId="28" fillId="2" borderId="4" xfId="1" applyNumberFormat="1" applyFont="1" applyFill="1" applyBorder="1" applyAlignment="1">
      <alignment horizontal="right" wrapText="1"/>
    </xf>
    <xf numFmtId="3" fontId="0" fillId="0" borderId="0" xfId="0" applyNumberFormat="1"/>
    <xf numFmtId="0" fontId="29" fillId="2" borderId="0" xfId="0" applyFont="1" applyFill="1"/>
    <xf numFmtId="3" fontId="31" fillId="0" borderId="1" xfId="0" applyNumberFormat="1" applyFont="1" applyBorder="1"/>
    <xf numFmtId="0" fontId="19" fillId="2" borderId="0" xfId="0" applyFont="1" applyFill="1" applyAlignment="1">
      <alignment horizontal="left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27" fillId="4" borderId="18" xfId="0" applyFont="1" applyFill="1" applyBorder="1" applyAlignment="1">
      <alignment horizontal="center" vertical="center" wrapText="1"/>
    </xf>
    <xf numFmtId="0" fontId="27" fillId="4" borderId="19" xfId="0" applyFont="1" applyFill="1" applyBorder="1" applyAlignment="1">
      <alignment horizontal="center" vertical="center" wrapText="1"/>
    </xf>
    <xf numFmtId="0" fontId="27" fillId="4" borderId="20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left" vertical="center" wrapText="1"/>
    </xf>
    <xf numFmtId="0" fontId="25" fillId="2" borderId="0" xfId="0" applyFont="1" applyFill="1" applyAlignment="1">
      <alignment horizontal="left" vertical="center" wrapText="1"/>
    </xf>
    <xf numFmtId="0" fontId="25" fillId="2" borderId="11" xfId="0" applyFont="1" applyFill="1" applyBorder="1" applyAlignment="1">
      <alignment horizontal="left" vertical="center" wrapText="1"/>
    </xf>
    <xf numFmtId="0" fontId="25" fillId="2" borderId="13" xfId="0" applyFont="1" applyFill="1" applyBorder="1" applyAlignment="1">
      <alignment horizontal="left" vertical="center" wrapText="1"/>
    </xf>
    <xf numFmtId="0" fontId="25" fillId="2" borderId="14" xfId="0" applyFont="1" applyFill="1" applyBorder="1" applyAlignment="1">
      <alignment horizontal="left" vertical="center" wrapText="1"/>
    </xf>
    <xf numFmtId="0" fontId="25" fillId="2" borderId="15" xfId="0" applyFont="1" applyFill="1" applyBorder="1" applyAlignment="1">
      <alignment horizontal="left" vertical="center" wrapText="1"/>
    </xf>
    <xf numFmtId="0" fontId="16" fillId="3" borderId="16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24" fillId="2" borderId="10" xfId="2" applyFont="1" applyFill="1" applyBorder="1" applyAlignment="1" applyProtection="1">
      <alignment horizontal="left" vertical="center" wrapText="1"/>
    </xf>
    <xf numFmtId="0" fontId="24" fillId="2" borderId="0" xfId="2" applyFont="1" applyFill="1" applyBorder="1" applyAlignment="1" applyProtection="1">
      <alignment horizontal="left" vertical="center" wrapText="1"/>
    </xf>
    <xf numFmtId="0" fontId="24" fillId="2" borderId="11" xfId="2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17" fillId="0" borderId="0" xfId="2" applyFill="1" applyBorder="1" applyAlignment="1" applyProtection="1">
      <alignment horizontal="left" vertical="center" wrapText="1"/>
    </xf>
    <xf numFmtId="0" fontId="13" fillId="0" borderId="0" xfId="2" applyFont="1" applyFill="1" applyBorder="1" applyAlignment="1" applyProtection="1">
      <alignment horizontal="left" vertical="center" wrapText="1"/>
    </xf>
    <xf numFmtId="0" fontId="26" fillId="2" borderId="0" xfId="2" applyFont="1" applyFill="1" applyBorder="1" applyAlignment="1" applyProtection="1">
      <alignment horizontal="left" vertical="center" wrapText="1"/>
    </xf>
    <xf numFmtId="0" fontId="27" fillId="4" borderId="7" xfId="0" applyFont="1" applyFill="1" applyBorder="1" applyAlignment="1">
      <alignment horizontal="center" vertical="center" wrapText="1"/>
    </xf>
    <xf numFmtId="0" fontId="27" fillId="4" borderId="8" xfId="0" applyFont="1" applyFill="1" applyBorder="1" applyAlignment="1">
      <alignment horizontal="center" vertical="center" wrapText="1"/>
    </xf>
    <xf numFmtId="0" fontId="27" fillId="4" borderId="9" xfId="0" applyFont="1" applyFill="1" applyBorder="1" applyAlignment="1">
      <alignment horizontal="center" vertical="center" wrapText="1"/>
    </xf>
  </cellXfs>
  <cellStyles count="5">
    <cellStyle name="Comma" xfId="1" builtinId="3"/>
    <cellStyle name="Hyperlink" xfId="2" xr:uid="{00000000-000B-0000-0000-000008000000}"/>
    <cellStyle name="Normal" xfId="0" builtinId="0"/>
    <cellStyle name="Normal 3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8964</xdr:rowOff>
    </xdr:from>
    <xdr:to>
      <xdr:col>10</xdr:col>
      <xdr:colOff>701483</xdr:colOff>
      <xdr:row>0</xdr:row>
      <xdr:rowOff>1676399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94456DF-8ECE-406D-A726-5F72CB9A9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964"/>
          <a:ext cx="11401420" cy="16674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537883</xdr:colOff>
      <xdr:row>0</xdr:row>
      <xdr:rowOff>1587583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8577B14-F0B6-4B97-8700-9FED84E75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29365" cy="15837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ggi.org/program-overview-and-design/elements" TargetMode="External"/><Relationship Id="rId2" Type="http://schemas.openxmlformats.org/officeDocument/2006/relationships/hyperlink" Target="https://rggi.org/sites/default/files/Uploads/Allowance-Tracking/States_Set-Aside_Accounts.pdf" TargetMode="External"/><Relationship Id="rId1" Type="http://schemas.openxmlformats.org/officeDocument/2006/relationships/hyperlink" Target="http://www.rggi.org/design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rggi.org/auctions/auction-result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ggi.org/program-overview-and-design/elements" TargetMode="External"/><Relationship Id="rId2" Type="http://schemas.openxmlformats.org/officeDocument/2006/relationships/hyperlink" Target="http://www.rggi.org/design" TargetMode="External"/><Relationship Id="rId1" Type="http://schemas.openxmlformats.org/officeDocument/2006/relationships/hyperlink" Target="https://rggi.org/sites/default/files/Uploads/Allowance-Tracking/States_Set-Aside_Accounts.pdf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topLeftCell="A3" zoomScaleNormal="100" zoomScaleSheetLayoutView="85" workbookViewId="0">
      <selection activeCell="D16" sqref="D16"/>
    </sheetView>
  </sheetViews>
  <sheetFormatPr defaultColWidth="9.33203125" defaultRowHeight="14.4" x14ac:dyDescent="0.3"/>
  <cols>
    <col min="1" max="1" width="16.6640625" style="1" customWidth="1"/>
    <col min="2" max="9" width="15.6640625" style="1" customWidth="1"/>
    <col min="10" max="10" width="13.6640625" style="1" customWidth="1"/>
    <col min="11" max="11" width="11.44140625" style="1" customWidth="1"/>
    <col min="12" max="12" width="9.6640625" style="1" bestFit="1" customWidth="1"/>
    <col min="13" max="16384" width="9.33203125" style="1"/>
  </cols>
  <sheetData>
    <row r="1" spans="1:12" s="6" customFormat="1" ht="151.94999999999999" customHeight="1" x14ac:dyDescent="0.4">
      <c r="A1" s="40" t="s">
        <v>0</v>
      </c>
      <c r="B1" s="2"/>
      <c r="C1" s="2"/>
      <c r="D1" s="2"/>
      <c r="E1" s="2"/>
      <c r="F1" s="2"/>
      <c r="G1" s="2"/>
      <c r="H1" s="2"/>
    </row>
    <row r="2" spans="1:12" ht="16.95" customHeight="1" x14ac:dyDescent="0.3">
      <c r="A2" s="3" t="s">
        <v>1</v>
      </c>
      <c r="B2" s="15">
        <v>45747</v>
      </c>
      <c r="C2" s="4"/>
      <c r="D2" s="5"/>
      <c r="E2" s="5"/>
      <c r="F2" s="5"/>
      <c r="G2" s="5"/>
      <c r="H2" s="5"/>
    </row>
    <row r="3" spans="1:12" ht="18" customHeight="1" thickBot="1" x14ac:dyDescent="0.35">
      <c r="A3" s="42" t="s">
        <v>2</v>
      </c>
      <c r="B3" s="42"/>
      <c r="C3" s="42"/>
      <c r="D3" s="42"/>
      <c r="E3" s="42"/>
      <c r="F3" s="42"/>
      <c r="G3" s="42"/>
      <c r="H3" s="42"/>
    </row>
    <row r="4" spans="1:12" ht="21.75" customHeight="1" thickBot="1" x14ac:dyDescent="0.35">
      <c r="A4" s="45" t="s">
        <v>3</v>
      </c>
      <c r="B4" s="46"/>
      <c r="C4" s="46"/>
      <c r="D4" s="46"/>
      <c r="E4" s="46"/>
      <c r="F4" s="46"/>
      <c r="G4" s="46"/>
      <c r="H4" s="46"/>
      <c r="I4" s="46"/>
      <c r="J4" s="46"/>
      <c r="K4" s="47"/>
    </row>
    <row r="5" spans="1:12" ht="25.5" customHeight="1" x14ac:dyDescent="0.3">
      <c r="A5" s="56" t="s">
        <v>4</v>
      </c>
      <c r="B5" s="43" t="s">
        <v>5</v>
      </c>
      <c r="C5" s="43" t="s">
        <v>6</v>
      </c>
      <c r="D5" s="43" t="s">
        <v>7</v>
      </c>
      <c r="E5" s="43" t="s">
        <v>8</v>
      </c>
      <c r="F5" s="43" t="s">
        <v>9</v>
      </c>
      <c r="G5" s="43" t="s">
        <v>10</v>
      </c>
      <c r="H5" s="43" t="s">
        <v>11</v>
      </c>
      <c r="I5" s="43" t="s">
        <v>12</v>
      </c>
      <c r="J5" s="43" t="s">
        <v>13</v>
      </c>
      <c r="K5" s="54" t="s">
        <v>14</v>
      </c>
    </row>
    <row r="6" spans="1:12" ht="36.75" customHeight="1" x14ac:dyDescent="0.3">
      <c r="A6" s="57"/>
      <c r="B6" s="44"/>
      <c r="C6" s="44"/>
      <c r="D6" s="44"/>
      <c r="E6" s="44"/>
      <c r="F6" s="44"/>
      <c r="G6" s="44"/>
      <c r="H6" s="44"/>
      <c r="I6" s="44"/>
      <c r="J6" s="44"/>
      <c r="K6" s="55"/>
    </row>
    <row r="7" spans="1:12" s="11" customFormat="1" ht="17.25" customHeight="1" x14ac:dyDescent="0.3">
      <c r="A7" s="23" t="s">
        <v>15</v>
      </c>
      <c r="B7" s="28">
        <v>4271624</v>
      </c>
      <c r="C7" s="28">
        <v>774787</v>
      </c>
      <c r="D7" s="28">
        <v>3496837</v>
      </c>
      <c r="E7" s="41">
        <f>834870</f>
        <v>834870</v>
      </c>
      <c r="F7" s="41">
        <v>427162</v>
      </c>
      <c r="G7" s="17" t="s">
        <v>16</v>
      </c>
      <c r="H7" s="17">
        <v>0</v>
      </c>
      <c r="I7" s="29">
        <v>157359</v>
      </c>
      <c r="J7" s="17">
        <v>0</v>
      </c>
      <c r="K7" s="31">
        <v>0</v>
      </c>
      <c r="L7" s="13"/>
    </row>
    <row r="8" spans="1:12" s="11" customFormat="1" ht="17.25" customHeight="1" x14ac:dyDescent="0.3">
      <c r="A8" s="23" t="s">
        <v>17</v>
      </c>
      <c r="B8" s="28">
        <v>2973215</v>
      </c>
      <c r="C8" s="28">
        <v>539282</v>
      </c>
      <c r="D8" s="28">
        <v>2433933</v>
      </c>
      <c r="E8" s="41">
        <f>608484</f>
        <v>608484</v>
      </c>
      <c r="F8" s="41">
        <v>297321</v>
      </c>
      <c r="G8" s="20" t="s">
        <v>16</v>
      </c>
      <c r="H8" s="26" t="s">
        <v>16</v>
      </c>
      <c r="I8" s="26" t="s">
        <v>16</v>
      </c>
      <c r="J8" s="26" t="s">
        <v>16</v>
      </c>
      <c r="K8" s="31">
        <v>0</v>
      </c>
      <c r="L8" s="13"/>
    </row>
    <row r="9" spans="1:12" s="11" customFormat="1" ht="17.25" customHeight="1" x14ac:dyDescent="0.3">
      <c r="A9" s="36" t="s">
        <v>18</v>
      </c>
      <c r="B9" s="28">
        <v>2405725</v>
      </c>
      <c r="C9" s="28">
        <v>435697</v>
      </c>
      <c r="D9" s="28">
        <v>1970028</v>
      </c>
      <c r="E9" s="41">
        <v>482657</v>
      </c>
      <c r="F9" s="41">
        <v>240572</v>
      </c>
      <c r="G9" s="17" t="s">
        <v>16</v>
      </c>
      <c r="H9" s="17">
        <v>0</v>
      </c>
      <c r="I9" s="29">
        <v>39400</v>
      </c>
      <c r="J9" s="20">
        <v>0</v>
      </c>
      <c r="K9" s="31">
        <v>0</v>
      </c>
      <c r="L9" s="13"/>
    </row>
    <row r="10" spans="1:12" s="11" customFormat="1" ht="17.25" customHeight="1" x14ac:dyDescent="0.3">
      <c r="A10" s="23" t="s">
        <v>19</v>
      </c>
      <c r="B10" s="28">
        <v>14755086</v>
      </c>
      <c r="C10" s="28">
        <v>2676277</v>
      </c>
      <c r="D10" s="28">
        <v>12078809</v>
      </c>
      <c r="E10" s="41">
        <v>2761452</v>
      </c>
      <c r="F10" s="41">
        <v>1475508</v>
      </c>
      <c r="G10" s="29">
        <v>0</v>
      </c>
      <c r="H10" s="17" t="s">
        <v>16</v>
      </c>
      <c r="I10" s="29" t="s">
        <v>20</v>
      </c>
      <c r="J10" s="20">
        <v>0</v>
      </c>
      <c r="K10" s="32">
        <v>0</v>
      </c>
      <c r="L10" s="13"/>
    </row>
    <row r="11" spans="1:12" s="11" customFormat="1" ht="17.25" customHeight="1" x14ac:dyDescent="0.3">
      <c r="A11" s="23" t="s">
        <v>21</v>
      </c>
      <c r="B11" s="28">
        <v>10496554</v>
      </c>
      <c r="C11" s="28">
        <v>1903865</v>
      </c>
      <c r="D11" s="28">
        <v>8592689</v>
      </c>
      <c r="E11" s="41">
        <v>2033522</v>
      </c>
      <c r="F11" s="41">
        <v>1049655</v>
      </c>
      <c r="G11" s="17" t="s">
        <v>16</v>
      </c>
      <c r="H11" s="17">
        <v>0</v>
      </c>
      <c r="I11" s="17">
        <f>458601-258601</f>
        <v>200000</v>
      </c>
      <c r="J11" s="17">
        <v>258601</v>
      </c>
      <c r="K11" s="31" t="s">
        <v>16</v>
      </c>
      <c r="L11" s="13"/>
    </row>
    <row r="12" spans="1:12" s="11" customFormat="1" ht="17.25" customHeight="1" x14ac:dyDescent="0.3">
      <c r="A12" s="23" t="s">
        <v>22</v>
      </c>
      <c r="B12" s="28">
        <v>3486098</v>
      </c>
      <c r="C12" s="28">
        <v>631362</v>
      </c>
      <c r="D12" s="28">
        <v>2854736</v>
      </c>
      <c r="E12" s="41">
        <v>696254</v>
      </c>
      <c r="F12" s="41">
        <v>348609</v>
      </c>
      <c r="G12" s="17" t="s">
        <v>16</v>
      </c>
      <c r="H12" s="17">
        <v>0</v>
      </c>
      <c r="I12" s="39">
        <v>69722</v>
      </c>
      <c r="J12" s="20">
        <v>0</v>
      </c>
      <c r="K12" s="31" t="s">
        <v>16</v>
      </c>
      <c r="L12" s="13"/>
    </row>
    <row r="13" spans="1:12" s="11" customFormat="1" ht="16.95" customHeight="1" x14ac:dyDescent="0.3">
      <c r="A13" s="23" t="s">
        <v>23</v>
      </c>
      <c r="B13" s="28">
        <v>15300000</v>
      </c>
      <c r="C13" s="28">
        <v>2783029</v>
      </c>
      <c r="D13" s="28">
        <v>12516971</v>
      </c>
      <c r="E13" s="41">
        <v>2730693</v>
      </c>
      <c r="F13" s="41">
        <v>1530000</v>
      </c>
      <c r="G13" s="17">
        <v>0</v>
      </c>
      <c r="H13" s="17">
        <v>0</v>
      </c>
      <c r="I13" s="17">
        <f>1594199+77104-4640</f>
        <v>1666663</v>
      </c>
      <c r="J13" s="20">
        <f>4640</f>
        <v>4640</v>
      </c>
      <c r="K13" s="31">
        <v>0</v>
      </c>
      <c r="L13" s="13"/>
    </row>
    <row r="14" spans="1:12" s="11" customFormat="1" ht="17.25" customHeight="1" x14ac:dyDescent="0.3">
      <c r="A14" s="23" t="s">
        <v>24</v>
      </c>
      <c r="B14" s="28">
        <v>25534298</v>
      </c>
      <c r="C14" s="28">
        <v>4631411</v>
      </c>
      <c r="D14" s="28">
        <v>20902887</v>
      </c>
      <c r="E14" s="41">
        <v>4625721</v>
      </c>
      <c r="F14" s="41">
        <v>2553429</v>
      </c>
      <c r="G14" s="17" t="s">
        <v>16</v>
      </c>
      <c r="H14" s="17">
        <v>0</v>
      </c>
      <c r="I14" s="17">
        <v>2400000</v>
      </c>
      <c r="J14" s="20">
        <v>0</v>
      </c>
      <c r="K14" s="31">
        <v>0</v>
      </c>
      <c r="L14" s="13"/>
    </row>
    <row r="15" spans="1:12" s="11" customFormat="1" ht="17.25" customHeight="1" x14ac:dyDescent="0.3">
      <c r="A15" s="23" t="s">
        <v>25</v>
      </c>
      <c r="B15" s="28">
        <v>1650085</v>
      </c>
      <c r="C15" s="28">
        <v>299292</v>
      </c>
      <c r="D15" s="28">
        <v>1350793</v>
      </c>
      <c r="E15" s="41">
        <v>333573</v>
      </c>
      <c r="F15" s="41">
        <v>165013</v>
      </c>
      <c r="G15" s="17" t="s">
        <v>16</v>
      </c>
      <c r="H15" s="17">
        <v>0</v>
      </c>
      <c r="I15" s="20">
        <v>16501</v>
      </c>
      <c r="J15" s="20">
        <v>0</v>
      </c>
      <c r="K15" s="31" t="s">
        <v>16</v>
      </c>
      <c r="L15" s="13"/>
    </row>
    <row r="16" spans="1:12" s="11" customFormat="1" ht="17.25" customHeight="1" x14ac:dyDescent="0.3">
      <c r="A16" s="23" t="s">
        <v>26</v>
      </c>
      <c r="B16" s="28">
        <v>475099</v>
      </c>
      <c r="C16" s="28">
        <v>86173</v>
      </c>
      <c r="D16" s="28">
        <v>388926</v>
      </c>
      <c r="E16" s="41">
        <v>96259</v>
      </c>
      <c r="F16" s="41">
        <v>47509</v>
      </c>
      <c r="G16" s="17" t="s">
        <v>16</v>
      </c>
      <c r="H16" s="17">
        <v>0</v>
      </c>
      <c r="I16" s="20">
        <v>3889</v>
      </c>
      <c r="J16" s="20">
        <v>0</v>
      </c>
      <c r="K16" s="31">
        <v>0</v>
      </c>
      <c r="L16" s="13"/>
    </row>
    <row r="17" spans="1:11" s="12" customFormat="1" ht="17.25" customHeight="1" thickBot="1" x14ac:dyDescent="0.35">
      <c r="A17" s="24" t="s">
        <v>27</v>
      </c>
      <c r="B17" s="30">
        <f t="shared" ref="B17:K17" si="0">SUM(B7:B16)</f>
        <v>81347784</v>
      </c>
      <c r="C17" s="30">
        <f t="shared" si="0"/>
        <v>14761175</v>
      </c>
      <c r="D17" s="30">
        <f t="shared" si="0"/>
        <v>66586609</v>
      </c>
      <c r="E17" s="30">
        <f>SUM(E7:E16)</f>
        <v>15203485</v>
      </c>
      <c r="F17" s="38">
        <f t="shared" si="0"/>
        <v>8134778</v>
      </c>
      <c r="G17" s="30">
        <f t="shared" si="0"/>
        <v>0</v>
      </c>
      <c r="H17" s="30">
        <f t="shared" si="0"/>
        <v>0</v>
      </c>
      <c r="I17" s="30">
        <f t="shared" si="0"/>
        <v>4553534</v>
      </c>
      <c r="J17" s="30">
        <f t="shared" si="0"/>
        <v>263241</v>
      </c>
      <c r="K17" s="33">
        <f t="shared" si="0"/>
        <v>0</v>
      </c>
    </row>
    <row r="18" spans="1:11" s="9" customFormat="1" ht="3.75" customHeight="1" x14ac:dyDescent="0.3">
      <c r="A18" s="7"/>
      <c r="B18" s="8"/>
      <c r="C18" s="8"/>
      <c r="D18" s="8"/>
      <c r="E18" s="8"/>
      <c r="F18" s="8"/>
      <c r="G18" s="8"/>
      <c r="H18" s="8"/>
      <c r="I18" s="13">
        <f>B18-Percentage!B18</f>
        <v>0</v>
      </c>
    </row>
    <row r="19" spans="1:11" s="14" customFormat="1" ht="16.2" customHeight="1" x14ac:dyDescent="0.25">
      <c r="A19" s="67" t="s">
        <v>28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</row>
    <row r="20" spans="1:11" s="14" customFormat="1" ht="16.2" customHeight="1" x14ac:dyDescent="0.25">
      <c r="A20" s="67" t="s">
        <v>36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</row>
    <row r="21" spans="1:11" s="14" customFormat="1" ht="33" customHeight="1" thickBot="1" x14ac:dyDescent="0.3">
      <c r="A21" s="65"/>
      <c r="B21" s="66"/>
      <c r="C21" s="66"/>
      <c r="D21" s="66"/>
      <c r="E21" s="66"/>
      <c r="F21" s="66"/>
      <c r="G21" s="66"/>
      <c r="H21" s="66"/>
      <c r="I21" s="66"/>
      <c r="J21" s="66"/>
      <c r="K21" s="66"/>
    </row>
    <row r="22" spans="1:11" ht="22.5" customHeight="1" thickBot="1" x14ac:dyDescent="0.35">
      <c r="A22" s="45" t="s">
        <v>29</v>
      </c>
      <c r="B22" s="46"/>
      <c r="C22" s="46"/>
      <c r="D22" s="46"/>
      <c r="E22" s="46"/>
      <c r="F22" s="46"/>
      <c r="G22" s="46"/>
      <c r="H22" s="46"/>
      <c r="I22" s="46"/>
      <c r="J22" s="46"/>
      <c r="K22" s="47"/>
    </row>
    <row r="23" spans="1:11" ht="106.95" customHeight="1" x14ac:dyDescent="0.3">
      <c r="A23" s="58" t="s">
        <v>30</v>
      </c>
      <c r="B23" s="59"/>
      <c r="C23" s="59"/>
      <c r="D23" s="59"/>
      <c r="E23" s="59"/>
      <c r="F23" s="59"/>
      <c r="G23" s="59"/>
      <c r="H23" s="59"/>
      <c r="I23" s="59"/>
      <c r="J23" s="59"/>
      <c r="K23" s="60"/>
    </row>
    <row r="24" spans="1:11" ht="27" customHeight="1" x14ac:dyDescent="0.3">
      <c r="A24" s="61" t="s">
        <v>31</v>
      </c>
      <c r="B24" s="62"/>
      <c r="C24" s="62"/>
      <c r="D24" s="62"/>
      <c r="E24" s="62"/>
      <c r="F24" s="62"/>
      <c r="G24" s="62"/>
      <c r="H24" s="62"/>
      <c r="I24" s="62"/>
      <c r="J24" s="62"/>
      <c r="K24" s="63"/>
    </row>
    <row r="25" spans="1:11" ht="16.5" customHeight="1" x14ac:dyDescent="0.3">
      <c r="A25" s="64" t="s">
        <v>32</v>
      </c>
      <c r="B25" s="49"/>
      <c r="C25" s="49"/>
      <c r="D25" s="49"/>
      <c r="E25" s="49"/>
      <c r="F25" s="49"/>
      <c r="G25" s="49"/>
      <c r="H25" s="49"/>
      <c r="I25" s="49"/>
      <c r="J25" s="49"/>
      <c r="K25" s="50"/>
    </row>
    <row r="26" spans="1:11" ht="17.25" customHeight="1" x14ac:dyDescent="0.3">
      <c r="A26" s="48" t="s">
        <v>33</v>
      </c>
      <c r="B26" s="49"/>
      <c r="C26" s="49"/>
      <c r="D26" s="49"/>
      <c r="E26" s="49"/>
      <c r="F26" s="49"/>
      <c r="G26" s="49"/>
      <c r="H26" s="49"/>
      <c r="I26" s="49"/>
      <c r="J26" s="49"/>
      <c r="K26" s="50"/>
    </row>
    <row r="27" spans="1:11" ht="15.75" customHeight="1" thickBot="1" x14ac:dyDescent="0.35">
      <c r="A27" s="51" t="s">
        <v>34</v>
      </c>
      <c r="B27" s="52"/>
      <c r="C27" s="52"/>
      <c r="D27" s="52"/>
      <c r="E27" s="52"/>
      <c r="F27" s="52"/>
      <c r="G27" s="52"/>
      <c r="H27" s="52"/>
      <c r="I27" s="52"/>
      <c r="J27" s="52"/>
      <c r="K27" s="53"/>
    </row>
  </sheetData>
  <mergeCells count="22">
    <mergeCell ref="A26:K26"/>
    <mergeCell ref="A27:K27"/>
    <mergeCell ref="I5:I6"/>
    <mergeCell ref="F5:F6"/>
    <mergeCell ref="K5:K6"/>
    <mergeCell ref="C5:C6"/>
    <mergeCell ref="A5:A6"/>
    <mergeCell ref="A22:K22"/>
    <mergeCell ref="A23:K23"/>
    <mergeCell ref="A24:K24"/>
    <mergeCell ref="A25:K25"/>
    <mergeCell ref="H5:H6"/>
    <mergeCell ref="B5:B6"/>
    <mergeCell ref="J5:J6"/>
    <mergeCell ref="A21:K21"/>
    <mergeCell ref="A19:K19"/>
    <mergeCell ref="A20:K20"/>
    <mergeCell ref="A3:H3"/>
    <mergeCell ref="E5:E6"/>
    <mergeCell ref="D5:D6"/>
    <mergeCell ref="G5:G6"/>
    <mergeCell ref="A4:K4"/>
  </mergeCells>
  <hyperlinks>
    <hyperlink ref="A19:I19" r:id="rId1" display="1On January 13, 2014, the states announced the First Control Period Interim Adjustment for Banked Allowances (FCPIABA). Additional information available at http://www.rggi.org/design" xr:uid="{00000000-0004-0000-0000-000000000000}"/>
    <hyperlink ref="A24:J24" r:id="rId2" display="Transferred from State Set-Aside Accounts: Total number of CO2 allowances that have been distributed directly from state accounts to date. For more information on state set-aside accounts, please see: https://rggi.org/sites/default/files/Uploads/Allowance" xr:uid="{00000000-0004-0000-0000-000002000000}"/>
    <hyperlink ref="A19:K19" r:id="rId3" display="1 On March 15, 2021, the states announced the Third Adjustment for Banked Allowances (TABA). Additional information available at https://www.rggi.org/program-overview-and-design/elements." xr:uid="{F38C7FA0-16C8-4E2E-A65D-493D5F937746}"/>
    <hyperlink ref="A20:K20" r:id="rId4" display="2 A total of 3,919,482 Cost Containtment Reserve (CCR) Allowances were distributed in Auction 54. More information available at https://www.rggi.org/auctions/auction-results" xr:uid="{AF87DFF8-3B11-49D1-BD8E-9F8F607507C0}"/>
  </hyperlinks>
  <printOptions horizontalCentered="1" verticalCentered="1" gridLines="1"/>
  <pageMargins left="0.5" right="0.5" top="0.5" bottom="0.5" header="0.3" footer="0.3"/>
  <pageSetup scale="70" orientation="landscape" r:id="rId5"/>
  <headerFooter>
    <oddFooter>&amp;C&amp;9Regional Greenhouse Gas Initiative, Inc. (RGGI, Inc.) is a 501(c)(3) non-profit corporation created to support development and implementation of the Regional Greenhouse Gas Initiative (RGGI).</oddFooter>
  </headerFooter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7"/>
  <sheetViews>
    <sheetView zoomScale="85" zoomScaleNormal="85" zoomScaleSheetLayoutView="85" workbookViewId="0">
      <selection activeCell="B2" sqref="B2"/>
    </sheetView>
  </sheetViews>
  <sheetFormatPr defaultColWidth="9.33203125" defaultRowHeight="14.4" x14ac:dyDescent="0.3"/>
  <cols>
    <col min="1" max="1" width="15.33203125" style="1" customWidth="1"/>
    <col min="2" max="6" width="15.6640625" style="1" customWidth="1"/>
    <col min="7" max="7" width="13" style="1" customWidth="1"/>
    <col min="8" max="9" width="15.6640625" style="1" customWidth="1"/>
    <col min="10" max="11" width="11.33203125" style="1" customWidth="1"/>
    <col min="12" max="12" width="9.33203125" style="1"/>
    <col min="13" max="13" width="11" style="1" bestFit="1" customWidth="1"/>
    <col min="14" max="16384" width="9.33203125" style="1"/>
  </cols>
  <sheetData>
    <row r="1" spans="1:16" s="6" customFormat="1" ht="141" customHeight="1" x14ac:dyDescent="0.3">
      <c r="A1" s="10" t="str">
        <f>Numbers!A1</f>
        <v>Distribution of 2025 CO2 Allowances</v>
      </c>
      <c r="B1" s="2"/>
      <c r="C1" s="2"/>
      <c r="D1" s="2"/>
      <c r="E1" s="2"/>
      <c r="F1" s="2"/>
      <c r="G1" s="2"/>
      <c r="H1" s="2"/>
      <c r="I1" s="2"/>
    </row>
    <row r="2" spans="1:16" ht="18" customHeight="1" x14ac:dyDescent="0.3">
      <c r="A2" s="3" t="s">
        <v>1</v>
      </c>
      <c r="B2" s="15">
        <f>Numbers!B2</f>
        <v>45747</v>
      </c>
      <c r="C2" s="4"/>
      <c r="D2" s="4"/>
      <c r="E2" s="5"/>
      <c r="F2" s="5"/>
      <c r="G2" s="5"/>
      <c r="H2" s="5"/>
      <c r="I2" s="5"/>
    </row>
    <row r="3" spans="1:16" ht="18.75" customHeight="1" thickBot="1" x14ac:dyDescent="0.35">
      <c r="A3" s="42" t="s">
        <v>2</v>
      </c>
      <c r="B3" s="42"/>
      <c r="C3" s="42"/>
      <c r="D3" s="42"/>
      <c r="E3" s="42"/>
      <c r="F3" s="42"/>
      <c r="G3" s="42"/>
      <c r="H3" s="42"/>
      <c r="I3" s="42"/>
    </row>
    <row r="4" spans="1:16" ht="21.75" customHeight="1" thickBot="1" x14ac:dyDescent="0.35">
      <c r="A4" s="68" t="str">
        <f>Numbers!A4</f>
        <v>Distribution of VY2025 CO2 Allowances By State</v>
      </c>
      <c r="B4" s="69"/>
      <c r="C4" s="69"/>
      <c r="D4" s="69"/>
      <c r="E4" s="69"/>
      <c r="F4" s="69"/>
      <c r="G4" s="69"/>
      <c r="H4" s="69"/>
      <c r="I4" s="69"/>
      <c r="J4" s="69"/>
      <c r="K4" s="70"/>
    </row>
    <row r="5" spans="1:16" ht="25.5" customHeight="1" x14ac:dyDescent="0.3">
      <c r="A5" s="56" t="s">
        <v>4</v>
      </c>
      <c r="B5" s="43" t="s">
        <v>5</v>
      </c>
      <c r="C5" s="43" t="s">
        <v>6</v>
      </c>
      <c r="D5" s="43" t="s">
        <v>7</v>
      </c>
      <c r="E5" s="43" t="s">
        <v>8</v>
      </c>
      <c r="F5" s="43" t="s">
        <v>9</v>
      </c>
      <c r="G5" s="43" t="s">
        <v>10</v>
      </c>
      <c r="H5" s="43" t="s">
        <v>35</v>
      </c>
      <c r="I5" s="43" t="s">
        <v>12</v>
      </c>
      <c r="J5" s="43" t="s">
        <v>13</v>
      </c>
      <c r="K5" s="54" t="s">
        <v>14</v>
      </c>
    </row>
    <row r="6" spans="1:16" ht="34.200000000000003" customHeight="1" x14ac:dyDescent="0.3">
      <c r="A6" s="57"/>
      <c r="B6" s="44"/>
      <c r="C6" s="44"/>
      <c r="D6" s="44"/>
      <c r="E6" s="44"/>
      <c r="F6" s="44"/>
      <c r="G6" s="44"/>
      <c r="H6" s="44"/>
      <c r="I6" s="44"/>
      <c r="J6" s="44"/>
      <c r="K6" s="55"/>
    </row>
    <row r="7" spans="1:16" s="11" customFormat="1" ht="17.25" customHeight="1" x14ac:dyDescent="0.3">
      <c r="A7" s="23" t="s">
        <v>15</v>
      </c>
      <c r="B7" s="28">
        <f>Numbers!B7</f>
        <v>4271624</v>
      </c>
      <c r="C7" s="28">
        <f>Numbers!C7</f>
        <v>774787</v>
      </c>
      <c r="D7" s="28">
        <f>Numbers!D7</f>
        <v>3496837</v>
      </c>
      <c r="E7" s="16">
        <f>Numbers!E7/Numbers!D7</f>
        <v>0.23875004754296525</v>
      </c>
      <c r="F7" s="18">
        <f>Numbers!F7</f>
        <v>427162</v>
      </c>
      <c r="G7" s="20" t="s">
        <v>16</v>
      </c>
      <c r="H7" s="26">
        <f>Numbers!H7/Numbers!D7</f>
        <v>0</v>
      </c>
      <c r="I7" s="26">
        <f>Numbers!I7/Numbers!D7</f>
        <v>4.5000381773585674E-2</v>
      </c>
      <c r="J7" s="26">
        <f>Numbers!J7/Numbers!D7</f>
        <v>0</v>
      </c>
      <c r="K7" s="31">
        <v>0</v>
      </c>
      <c r="L7" s="13"/>
      <c r="N7" s="13"/>
      <c r="O7" s="13"/>
      <c r="P7" s="13"/>
    </row>
    <row r="8" spans="1:16" s="11" customFormat="1" ht="17.25" customHeight="1" x14ac:dyDescent="0.3">
      <c r="A8" s="21" t="s">
        <v>17</v>
      </c>
      <c r="B8" s="28">
        <f>Numbers!B8</f>
        <v>2973215</v>
      </c>
      <c r="C8" s="28">
        <f>Numbers!C8</f>
        <v>539282</v>
      </c>
      <c r="D8" s="28">
        <f>Numbers!D8</f>
        <v>2433933</v>
      </c>
      <c r="E8" s="16">
        <f>Numbers!E8/Numbers!D8</f>
        <v>0.25000030814323976</v>
      </c>
      <c r="F8" s="18">
        <f>Numbers!F8</f>
        <v>297321</v>
      </c>
      <c r="G8" s="20" t="s">
        <v>16</v>
      </c>
      <c r="H8" s="26" t="s">
        <v>16</v>
      </c>
      <c r="I8" s="26" t="s">
        <v>16</v>
      </c>
      <c r="J8" s="26" t="s">
        <v>16</v>
      </c>
      <c r="K8" s="31">
        <v>0</v>
      </c>
      <c r="L8" s="13"/>
      <c r="N8" s="13"/>
      <c r="O8" s="13"/>
      <c r="P8" s="13"/>
    </row>
    <row r="9" spans="1:16" s="11" customFormat="1" ht="17.25" customHeight="1" x14ac:dyDescent="0.3">
      <c r="A9" s="22" t="s">
        <v>18</v>
      </c>
      <c r="B9" s="28">
        <f>Numbers!B9</f>
        <v>2405725</v>
      </c>
      <c r="C9" s="28">
        <f>Numbers!C9</f>
        <v>435697</v>
      </c>
      <c r="D9" s="28">
        <f>Numbers!D9</f>
        <v>1970028</v>
      </c>
      <c r="E9" s="16">
        <f>Numbers!E9/Numbers!D9</f>
        <v>0.24500007106497979</v>
      </c>
      <c r="F9" s="18">
        <f>Numbers!F9</f>
        <v>240572</v>
      </c>
      <c r="G9" s="20" t="s">
        <v>16</v>
      </c>
      <c r="H9" s="26">
        <f>Numbers!H9/Numbers!D9</f>
        <v>0</v>
      </c>
      <c r="I9" s="26">
        <f>Numbers!I9/Numbers!D9</f>
        <v>1.9999715740080852E-2</v>
      </c>
      <c r="J9" s="26">
        <f>Numbers!J9/Numbers!D9</f>
        <v>0</v>
      </c>
      <c r="K9" s="31">
        <v>0</v>
      </c>
      <c r="L9" s="13"/>
      <c r="N9" s="13"/>
      <c r="O9" s="13"/>
      <c r="P9" s="13"/>
    </row>
    <row r="10" spans="1:16" s="11" customFormat="1" ht="17.25" customHeight="1" x14ac:dyDescent="0.3">
      <c r="A10" s="21" t="s">
        <v>19</v>
      </c>
      <c r="B10" s="28">
        <f>Numbers!B10</f>
        <v>14755086</v>
      </c>
      <c r="C10" s="28">
        <f>Numbers!C10</f>
        <v>2676277</v>
      </c>
      <c r="D10" s="28">
        <f>Numbers!D10</f>
        <v>12078809</v>
      </c>
      <c r="E10" s="16">
        <f>Numbers!E10/Numbers!D10</f>
        <v>0.22861956009073411</v>
      </c>
      <c r="F10" s="18">
        <f>Numbers!F10</f>
        <v>1475508</v>
      </c>
      <c r="G10" s="19">
        <v>0</v>
      </c>
      <c r="H10" s="26" t="e">
        <f>Numbers!H10/Numbers!D10</f>
        <v>#VALUE!</v>
      </c>
      <c r="I10" s="26" t="e">
        <f>Numbers!I10/Numbers!D10</f>
        <v>#VALUE!</v>
      </c>
      <c r="J10" s="26">
        <f>Numbers!J10/Numbers!D10</f>
        <v>0</v>
      </c>
      <c r="K10" s="32">
        <v>0</v>
      </c>
      <c r="L10" s="13"/>
      <c r="N10" s="13"/>
      <c r="O10" s="13"/>
      <c r="P10" s="13"/>
    </row>
    <row r="11" spans="1:16" s="11" customFormat="1" ht="17.25" customHeight="1" x14ac:dyDescent="0.3">
      <c r="A11" s="23" t="s">
        <v>21</v>
      </c>
      <c r="B11" s="28">
        <f>Numbers!B11</f>
        <v>10496554</v>
      </c>
      <c r="C11" s="28">
        <f>Numbers!C11</f>
        <v>1903865</v>
      </c>
      <c r="D11" s="28">
        <f>Numbers!D11</f>
        <v>8592689</v>
      </c>
      <c r="E11" s="16">
        <f>Numbers!E11/Numbers!D11</f>
        <v>0.23665723267768682</v>
      </c>
      <c r="F11" s="18">
        <f>Numbers!F11</f>
        <v>1049655</v>
      </c>
      <c r="G11" s="20" t="s">
        <v>16</v>
      </c>
      <c r="H11" s="26">
        <f>Numbers!H11/Numbers!D11</f>
        <v>0</v>
      </c>
      <c r="I11" s="26">
        <f>Numbers!I11/Numbers!D11</f>
        <v>2.327560092073622E-2</v>
      </c>
      <c r="J11" s="26">
        <f>Numbers!J11/Numbers!D11</f>
        <v>3.0095468368516537E-2</v>
      </c>
      <c r="K11" s="31" t="s">
        <v>16</v>
      </c>
      <c r="L11" s="13"/>
      <c r="N11" s="13"/>
      <c r="O11" s="13"/>
      <c r="P11" s="13"/>
    </row>
    <row r="12" spans="1:16" s="11" customFormat="1" ht="17.25" customHeight="1" x14ac:dyDescent="0.3">
      <c r="A12" s="21" t="s">
        <v>22</v>
      </c>
      <c r="B12" s="28">
        <f>Numbers!B12</f>
        <v>3486098</v>
      </c>
      <c r="C12" s="28">
        <f>Numbers!C12</f>
        <v>631362</v>
      </c>
      <c r="D12" s="28">
        <f>Numbers!D12</f>
        <v>2854736</v>
      </c>
      <c r="E12" s="16">
        <f>Numbers!E12/Numbers!D12</f>
        <v>0.24389435660600489</v>
      </c>
      <c r="F12" s="18">
        <f>Numbers!F12</f>
        <v>348609</v>
      </c>
      <c r="G12" s="20" t="s">
        <v>16</v>
      </c>
      <c r="H12" s="26">
        <f>Numbers!H12/Numbers!D12</f>
        <v>0</v>
      </c>
      <c r="I12" s="26">
        <f>Numbers!I12/Numbers!D12</f>
        <v>2.4423274166157572E-2</v>
      </c>
      <c r="J12" s="26">
        <f>Numbers!J12/Numbers!D12</f>
        <v>0</v>
      </c>
      <c r="K12" s="31" t="s">
        <v>16</v>
      </c>
      <c r="L12" s="13"/>
      <c r="N12" s="13"/>
      <c r="O12" s="13"/>
      <c r="P12" s="13"/>
    </row>
    <row r="13" spans="1:16" s="11" customFormat="1" ht="17.25" customHeight="1" x14ac:dyDescent="0.3">
      <c r="A13" s="21" t="s">
        <v>23</v>
      </c>
      <c r="B13" s="28">
        <f>Numbers!B13</f>
        <v>15300000</v>
      </c>
      <c r="C13" s="28">
        <f>Numbers!C13</f>
        <v>2783029</v>
      </c>
      <c r="D13" s="28">
        <f>Numbers!D13</f>
        <v>12516971</v>
      </c>
      <c r="E13" s="16">
        <f>Numbers!E13/Numbers!D13</f>
        <v>0.21815924955007085</v>
      </c>
      <c r="F13" s="18">
        <f>Numbers!F13</f>
        <v>1530000</v>
      </c>
      <c r="G13" s="19">
        <v>0</v>
      </c>
      <c r="H13" s="26">
        <f>Numbers!H13/Numbers!D13</f>
        <v>0</v>
      </c>
      <c r="I13" s="26">
        <f>Numbers!I13/Numbers!D13</f>
        <v>0.13315226183714893</v>
      </c>
      <c r="J13" s="26">
        <f>Numbers!J13/Numbers!D13</f>
        <v>3.7069671248739011E-4</v>
      </c>
      <c r="K13" s="31">
        <v>0</v>
      </c>
      <c r="L13" s="13"/>
      <c r="N13" s="13"/>
      <c r="O13" s="13"/>
      <c r="P13" s="13"/>
    </row>
    <row r="14" spans="1:16" s="11" customFormat="1" ht="17.25" customHeight="1" x14ac:dyDescent="0.3">
      <c r="A14" s="21" t="s">
        <v>24</v>
      </c>
      <c r="B14" s="28">
        <f>Numbers!B14</f>
        <v>25534298</v>
      </c>
      <c r="C14" s="28">
        <f>Numbers!C14</f>
        <v>4631411</v>
      </c>
      <c r="D14" s="28">
        <f>Numbers!D14</f>
        <v>20902887</v>
      </c>
      <c r="E14" s="16">
        <f>Numbers!E14/Numbers!D14</f>
        <v>0.22129579516934669</v>
      </c>
      <c r="F14" s="18">
        <f>Numbers!F14</f>
        <v>2553429</v>
      </c>
      <c r="G14" s="20" t="s">
        <v>16</v>
      </c>
      <c r="H14" s="26">
        <f>Numbers!H14/Numbers!D14</f>
        <v>0</v>
      </c>
      <c r="I14" s="26">
        <f>Numbers!I14/Numbers!D14</f>
        <v>0.11481667580176844</v>
      </c>
      <c r="J14" s="26">
        <f>Numbers!J14/Numbers!D14</f>
        <v>0</v>
      </c>
      <c r="K14" s="31">
        <v>0</v>
      </c>
      <c r="L14" s="13"/>
      <c r="N14" s="13"/>
      <c r="O14" s="13"/>
      <c r="P14" s="13"/>
    </row>
    <row r="15" spans="1:16" s="11" customFormat="1" ht="17.25" customHeight="1" x14ac:dyDescent="0.3">
      <c r="A15" s="21" t="s">
        <v>25</v>
      </c>
      <c r="B15" s="28">
        <f>Numbers!B15</f>
        <v>1650085</v>
      </c>
      <c r="C15" s="28">
        <f>Numbers!C15</f>
        <v>299292</v>
      </c>
      <c r="D15" s="28">
        <f>Numbers!D15</f>
        <v>1350793</v>
      </c>
      <c r="E15" s="16">
        <f>Numbers!E15/Numbers!D15</f>
        <v>0.2469460531702489</v>
      </c>
      <c r="F15" s="18">
        <f>Numbers!F15</f>
        <v>165013</v>
      </c>
      <c r="G15" s="20" t="s">
        <v>16</v>
      </c>
      <c r="H15" s="26">
        <f>Numbers!H15/Numbers!D15</f>
        <v>0</v>
      </c>
      <c r="I15" s="26">
        <f>Numbers!I15/Numbers!D15</f>
        <v>1.2215787319004466E-2</v>
      </c>
      <c r="J15" s="26">
        <f>Numbers!J15/Numbers!D15</f>
        <v>0</v>
      </c>
      <c r="K15" s="31" t="s">
        <v>16</v>
      </c>
      <c r="L15" s="13"/>
      <c r="N15" s="13"/>
      <c r="O15" s="13"/>
      <c r="P15" s="13"/>
    </row>
    <row r="16" spans="1:16" s="11" customFormat="1" ht="17.25" customHeight="1" x14ac:dyDescent="0.3">
      <c r="A16" s="21" t="s">
        <v>26</v>
      </c>
      <c r="B16" s="28">
        <f>Numbers!B16</f>
        <v>475099</v>
      </c>
      <c r="C16" s="28">
        <f>Numbers!C16</f>
        <v>86173</v>
      </c>
      <c r="D16" s="28">
        <f>Numbers!D16</f>
        <v>388926</v>
      </c>
      <c r="E16" s="16">
        <f>Numbers!E16/Numbers!D16</f>
        <v>0.2474995243311067</v>
      </c>
      <c r="F16" s="18">
        <f>Numbers!F16</f>
        <v>47509</v>
      </c>
      <c r="G16" s="20" t="s">
        <v>16</v>
      </c>
      <c r="H16" s="26">
        <f>Numbers!H16/Numbers!D16</f>
        <v>0</v>
      </c>
      <c r="I16" s="26">
        <f>Numbers!I16/Numbers!D16</f>
        <v>9.9993314923661567E-3</v>
      </c>
      <c r="J16" s="26">
        <f>Numbers!J16/Numbers!D16</f>
        <v>0</v>
      </c>
      <c r="K16" s="31">
        <v>0</v>
      </c>
      <c r="L16" s="13"/>
      <c r="N16" s="13"/>
      <c r="O16" s="13"/>
      <c r="P16" s="13"/>
    </row>
    <row r="17" spans="1:16" s="12" customFormat="1" ht="17.25" customHeight="1" thickBot="1" x14ac:dyDescent="0.35">
      <c r="A17" s="24" t="s">
        <v>27</v>
      </c>
      <c r="B17" s="25">
        <f>Numbers!B17</f>
        <v>81347784</v>
      </c>
      <c r="C17" s="25">
        <f>Numbers!C17</f>
        <v>14761175</v>
      </c>
      <c r="D17" s="25">
        <f>Numbers!D17</f>
        <v>66586609</v>
      </c>
      <c r="E17" s="35">
        <f>Numbers!E17/Numbers!D17</f>
        <v>0.22832646425950298</v>
      </c>
      <c r="F17" s="37">
        <f>SUM(F7:F16)</f>
        <v>8134778</v>
      </c>
      <c r="G17" s="27">
        <f t="shared" ref="G17" si="0">SUM(G7:G16)</f>
        <v>0</v>
      </c>
      <c r="H17" s="27">
        <f>Numbers!H17/Numbers!D17</f>
        <v>0</v>
      </c>
      <c r="I17" s="27">
        <f>Numbers!I17/Numbers!D17</f>
        <v>6.8385131310711431E-2</v>
      </c>
      <c r="J17" s="27">
        <f>Numbers!J17/Numbers!D17</f>
        <v>3.9533624546040482E-3</v>
      </c>
      <c r="K17" s="34">
        <f>SUM(K7:K16)</f>
        <v>0</v>
      </c>
      <c r="L17" s="13"/>
      <c r="N17" s="13"/>
      <c r="O17" s="13"/>
      <c r="P17" s="13"/>
    </row>
    <row r="18" spans="1:16" s="12" customFormat="1" ht="3.75" customHeight="1" x14ac:dyDescent="0.3">
      <c r="J18" s="13"/>
      <c r="K18" s="13"/>
    </row>
    <row r="19" spans="1:16" s="14" customFormat="1" ht="24" customHeight="1" x14ac:dyDescent="0.25">
      <c r="A19" s="67" t="s">
        <v>28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</row>
    <row r="20" spans="1:16" s="14" customFormat="1" ht="16.95" customHeight="1" x14ac:dyDescent="0.25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</row>
    <row r="21" spans="1:16" s="14" customFormat="1" ht="34.200000000000003" customHeight="1" thickBot="1" x14ac:dyDescent="0.3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</row>
    <row r="22" spans="1:16" ht="22.5" customHeight="1" thickBot="1" x14ac:dyDescent="0.35">
      <c r="A22" s="45" t="s">
        <v>29</v>
      </c>
      <c r="B22" s="46"/>
      <c r="C22" s="46"/>
      <c r="D22" s="46"/>
      <c r="E22" s="46"/>
      <c r="F22" s="46"/>
      <c r="G22" s="46"/>
      <c r="H22" s="46"/>
      <c r="I22" s="46"/>
      <c r="J22" s="46"/>
      <c r="K22" s="47"/>
    </row>
    <row r="23" spans="1:16" ht="107.4" customHeight="1" x14ac:dyDescent="0.3">
      <c r="A23" s="58" t="s">
        <v>30</v>
      </c>
      <c r="B23" s="59"/>
      <c r="C23" s="59"/>
      <c r="D23" s="59"/>
      <c r="E23" s="59"/>
      <c r="F23" s="59"/>
      <c r="G23" s="59"/>
      <c r="H23" s="59"/>
      <c r="I23" s="59"/>
      <c r="J23" s="59"/>
      <c r="K23" s="60"/>
    </row>
    <row r="24" spans="1:16" ht="27" customHeight="1" x14ac:dyDescent="0.3">
      <c r="A24" s="61" t="s">
        <v>31</v>
      </c>
      <c r="B24" s="62"/>
      <c r="C24" s="62"/>
      <c r="D24" s="62"/>
      <c r="E24" s="62"/>
      <c r="F24" s="62"/>
      <c r="G24" s="62"/>
      <c r="H24" s="62"/>
      <c r="I24" s="62"/>
      <c r="J24" s="62"/>
      <c r="K24" s="63"/>
    </row>
    <row r="25" spans="1:16" ht="15" customHeight="1" x14ac:dyDescent="0.3">
      <c r="A25" s="48" t="s">
        <v>32</v>
      </c>
      <c r="B25" s="49"/>
      <c r="C25" s="49"/>
      <c r="D25" s="49"/>
      <c r="E25" s="49"/>
      <c r="F25" s="49"/>
      <c r="G25" s="49"/>
      <c r="H25" s="49"/>
      <c r="I25" s="49"/>
      <c r="J25" s="49"/>
      <c r="K25" s="50"/>
    </row>
    <row r="26" spans="1:16" ht="15.75" customHeight="1" x14ac:dyDescent="0.3">
      <c r="A26" s="48" t="s">
        <v>33</v>
      </c>
      <c r="B26" s="49"/>
      <c r="C26" s="49"/>
      <c r="D26" s="49"/>
      <c r="E26" s="49"/>
      <c r="F26" s="49"/>
      <c r="G26" s="49"/>
      <c r="H26" s="49"/>
      <c r="I26" s="49"/>
      <c r="J26" s="49"/>
      <c r="K26" s="50"/>
    </row>
    <row r="27" spans="1:16" ht="15" customHeight="1" thickBot="1" x14ac:dyDescent="0.35">
      <c r="A27" s="51" t="s">
        <v>34</v>
      </c>
      <c r="B27" s="52"/>
      <c r="C27" s="52"/>
      <c r="D27" s="52"/>
      <c r="E27" s="52"/>
      <c r="F27" s="52"/>
      <c r="G27" s="52"/>
      <c r="H27" s="52"/>
      <c r="I27" s="52"/>
      <c r="J27" s="52"/>
      <c r="K27" s="53"/>
    </row>
  </sheetData>
  <mergeCells count="22">
    <mergeCell ref="A4:K4"/>
    <mergeCell ref="I5:I6"/>
    <mergeCell ref="H5:H6"/>
    <mergeCell ref="A3:I3"/>
    <mergeCell ref="A5:A6"/>
    <mergeCell ref="B5:B6"/>
    <mergeCell ref="C5:C6"/>
    <mergeCell ref="D5:D6"/>
    <mergeCell ref="K5:K6"/>
    <mergeCell ref="E5:E6"/>
    <mergeCell ref="F5:F6"/>
    <mergeCell ref="G5:G6"/>
    <mergeCell ref="J5:J6"/>
    <mergeCell ref="A19:K19"/>
    <mergeCell ref="A27:K27"/>
    <mergeCell ref="A22:K22"/>
    <mergeCell ref="A23:K23"/>
    <mergeCell ref="A24:K24"/>
    <mergeCell ref="A25:K25"/>
    <mergeCell ref="A26:K26"/>
    <mergeCell ref="A21:K21"/>
    <mergeCell ref="A20:K20"/>
  </mergeCells>
  <hyperlinks>
    <hyperlink ref="A24:J24" r:id="rId1" display="Transferred from State Set-Aside Accounts: Total number of CO2 allowances that have been distributed directly from state accounts to date. For more information on state set-aside accounts, please see: https://rggi.org/sites/default/files/Uploads/Allowance" xr:uid="{5551D91A-8AE5-4045-9554-03D8B434E936}"/>
    <hyperlink ref="A19:I19" r:id="rId2" display="1On January 13, 2014, the states announced the First Control Period Interim Adjustment for Banked Allowances (FCPIABA). Additional information available at http://www.rggi.org/design" xr:uid="{35D9215F-BA59-48B9-895A-2CEEC699C5E7}"/>
    <hyperlink ref="A19:K19" r:id="rId3" display="1 On March 15, 2021, the states announced the Third Adjustment for Banked Allowances (TABA). Additional information available at https://www.rggi.org/program-overview-and-design/elements." xr:uid="{2301275A-6C9B-44A3-A1A3-195168AA35E5}"/>
  </hyperlinks>
  <printOptions horizontalCentered="1" verticalCentered="1"/>
  <pageMargins left="0.5" right="0.5" top="0.5" bottom="0.5" header="0.3" footer="0.3"/>
  <pageSetup scale="68" orientation="landscape" horizontalDpi="4294967295" verticalDpi="4294967295" r:id="rId4"/>
  <headerFooter>
    <oddFooter>&amp;C&amp;9Regional Greenhouse Gas Initiative, Inc. (RGGI, Inc.) is a 501(c)(3) non-profit corporation created to support development and implementation of the Regional Greenhouse Gas Initiative (RGGI).</oddFooter>
  </headerFooter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448C972D9CCC45AE61E82199953F13" ma:contentTypeVersion="17" ma:contentTypeDescription="Create a new document." ma:contentTypeScope="" ma:versionID="071c3039b777a7a30583954cab0ba431">
  <xsd:schema xmlns:xsd="http://www.w3.org/2001/XMLSchema" xmlns:xs="http://www.w3.org/2001/XMLSchema" xmlns:p="http://schemas.microsoft.com/office/2006/metadata/properties" xmlns:ns2="a5155047-c162-450b-bd47-27c83e7aa6e0" xmlns:ns3="aa8c2454-fb4d-4b62-ad7a-49dc1110c5cd" targetNamespace="http://schemas.microsoft.com/office/2006/metadata/properties" ma:root="true" ma:fieldsID="c08b7f2de240d7cd7095f270e26bdfeb" ns2:_="" ns3:_="">
    <xsd:import namespace="a5155047-c162-450b-bd47-27c83e7aa6e0"/>
    <xsd:import namespace="aa8c2454-fb4d-4b62-ad7a-49dc1110c5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55047-c162-450b-bd47-27c83e7aa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892b536b-3f80-45fa-a789-e2240a330c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8c2454-fb4d-4b62-ad7a-49dc1110c5c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6534257-e2e1-46b5-baf1-2ed0943ee228}" ma:internalName="TaxCatchAll" ma:showField="CatchAllData" ma:web="aa8c2454-fb4d-4b62-ad7a-49dc1110c5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a8c2454-fb4d-4b62-ad7a-49dc1110c5cd" xsi:nil="true"/>
    <lcf76f155ced4ddcb4097134ff3c332f xmlns="a5155047-c162-450b-bd47-27c83e7aa6e0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5BCC93-A9EB-42F2-81D3-222C9D3F4FD3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01F3B8C2-DA33-474B-AEF4-C97C68D8E9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155047-c162-450b-bd47-27c83e7aa6e0"/>
    <ds:schemaRef ds:uri="aa8c2454-fb4d-4b62-ad7a-49dc1110c5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6979CD-B30B-4207-AB32-E67DC0481990}">
  <ds:schemaRefs>
    <ds:schemaRef ds:uri="http://schemas.microsoft.com/office/2006/metadata/properties"/>
    <ds:schemaRef ds:uri="http://schemas.microsoft.com/office/infopath/2007/PartnerControls"/>
    <ds:schemaRef ds:uri="aa8c2454-fb4d-4b62-ad7a-49dc1110c5cd"/>
    <ds:schemaRef ds:uri="a5155047-c162-450b-bd47-27c83e7aa6e0"/>
  </ds:schemaRefs>
</ds:datastoreItem>
</file>

<file path=customXml/itemProps4.xml><?xml version="1.0" encoding="utf-8"?>
<ds:datastoreItem xmlns:ds="http://schemas.openxmlformats.org/officeDocument/2006/customXml" ds:itemID="{ECDF2820-9F51-4254-8F4D-79BE9DAB0F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Numbers</vt:lpstr>
      <vt:lpstr>Percentage</vt:lpstr>
      <vt:lpstr>Numbers!Print_Area</vt:lpstr>
      <vt:lpstr>Percentage!Print_Area</vt:lpstr>
    </vt:vector>
  </TitlesOfParts>
  <Manager/>
  <Company>RGGI,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Allowance Allocation</dc:title>
  <dc:subject/>
  <dc:creator>RGGI Inc.</dc:creator>
  <cp:keywords/>
  <dc:description/>
  <cp:lastModifiedBy>Lei Pei</cp:lastModifiedBy>
  <cp:revision/>
  <dcterms:created xsi:type="dcterms:W3CDTF">2012-01-24T00:57:40Z</dcterms:created>
  <dcterms:modified xsi:type="dcterms:W3CDTF">2025-03-31T14:58:48Z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Anna Angai</vt:lpwstr>
  </property>
  <property fmtid="{D5CDD505-2E9C-101B-9397-08002B2CF9AE}" pid="3" name="Order">
    <vt:lpwstr>346200.000000000</vt:lpwstr>
  </property>
  <property fmtid="{D5CDD505-2E9C-101B-9397-08002B2CF9AE}" pid="4" name="display_urn:schemas-microsoft-com:office:office#Author">
    <vt:lpwstr>Anna Angai</vt:lpwstr>
  </property>
  <property fmtid="{D5CDD505-2E9C-101B-9397-08002B2CF9AE}" pid="5" name="ContentTypeId">
    <vt:lpwstr>0x010100FC448C972D9CCC45AE61E82199953F13</vt:lpwstr>
  </property>
  <property fmtid="{D5CDD505-2E9C-101B-9397-08002B2CF9AE}" pid="6" name="MediaServiceImageTags">
    <vt:lpwstr/>
  </property>
</Properties>
</file>