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0245" windowHeight="8700"/>
  </bookViews>
  <sheets>
    <sheet name="Monitoring Calc_Worksheet_Refor" sheetId="5" r:id="rId1"/>
  </sheets>
  <calcPr calcId="145621"/>
</workbook>
</file>

<file path=xl/calcChain.xml><?xml version="1.0" encoding="utf-8"?>
<calcChain xmlns="http://schemas.openxmlformats.org/spreadsheetml/2006/main">
  <c r="C55" i="5" l="1"/>
  <c r="E55" i="5"/>
  <c r="F55" i="5"/>
  <c r="G55" i="5"/>
  <c r="H55" i="5"/>
  <c r="I55" i="5"/>
  <c r="J55" i="5"/>
  <c r="K55" i="5"/>
  <c r="L55" i="5"/>
  <c r="M55" i="5"/>
  <c r="N55" i="5"/>
  <c r="O55" i="5"/>
  <c r="P55" i="5"/>
  <c r="Q55" i="5"/>
  <c r="R55" i="5"/>
  <c r="S55" i="5"/>
  <c r="T55" i="5"/>
  <c r="U55" i="5"/>
  <c r="V55" i="5"/>
  <c r="W55" i="5"/>
  <c r="X55" i="5"/>
  <c r="Y55" i="5"/>
  <c r="Z55" i="5"/>
  <c r="AA55" i="5"/>
  <c r="AB55" i="5"/>
  <c r="D55" i="5"/>
  <c r="E53" i="5" l="1"/>
  <c r="F53" i="5"/>
  <c r="G53" i="5"/>
  <c r="H53" i="5"/>
  <c r="I53" i="5"/>
  <c r="J53" i="5"/>
  <c r="K53" i="5"/>
  <c r="L53" i="5"/>
  <c r="M53" i="5"/>
  <c r="N53" i="5"/>
  <c r="O53" i="5"/>
  <c r="P53" i="5"/>
  <c r="Q53" i="5"/>
  <c r="R53" i="5"/>
  <c r="S53" i="5"/>
  <c r="T53" i="5"/>
  <c r="U53" i="5"/>
  <c r="V53" i="5"/>
  <c r="W53" i="5"/>
  <c r="X53" i="5"/>
  <c r="Y53" i="5"/>
  <c r="Z53" i="5"/>
  <c r="AA53" i="5"/>
  <c r="AB53" i="5"/>
  <c r="D53" i="5"/>
  <c r="C17" i="5" l="1"/>
  <c r="B3" i="5" l="1"/>
  <c r="D7" i="5"/>
  <c r="D58" i="5" s="1"/>
  <c r="E7" i="5"/>
  <c r="D14" i="5"/>
  <c r="D16" i="5" s="1"/>
  <c r="D19" i="5" s="1"/>
  <c r="E14" i="5"/>
  <c r="F14" i="5"/>
  <c r="F16" i="5" s="1"/>
  <c r="G14" i="5"/>
  <c r="G16" i="5" s="1"/>
  <c r="H14" i="5"/>
  <c r="H16" i="5" s="1"/>
  <c r="I14" i="5"/>
  <c r="I16" i="5" s="1"/>
  <c r="J14" i="5"/>
  <c r="J16" i="5" s="1"/>
  <c r="K14" i="5"/>
  <c r="K16" i="5" s="1"/>
  <c r="L14" i="5"/>
  <c r="L16" i="5" s="1"/>
  <c r="M14" i="5"/>
  <c r="M16" i="5" s="1"/>
  <c r="N14" i="5"/>
  <c r="N16" i="5" s="1"/>
  <c r="O14" i="5"/>
  <c r="O16" i="5" s="1"/>
  <c r="P14" i="5"/>
  <c r="P16" i="5" s="1"/>
  <c r="Q14" i="5"/>
  <c r="Q16" i="5" s="1"/>
  <c r="R14" i="5"/>
  <c r="R16" i="5" s="1"/>
  <c r="S14" i="5"/>
  <c r="S16" i="5" s="1"/>
  <c r="T14" i="5"/>
  <c r="T16" i="5" s="1"/>
  <c r="U14" i="5"/>
  <c r="U16" i="5" s="1"/>
  <c r="V14" i="5"/>
  <c r="V16" i="5" s="1"/>
  <c r="W14" i="5"/>
  <c r="W16" i="5" s="1"/>
  <c r="X14" i="5"/>
  <c r="X16" i="5" s="1"/>
  <c r="Y14" i="5"/>
  <c r="Y16" i="5" s="1"/>
  <c r="Z14" i="5"/>
  <c r="Z16" i="5" s="1"/>
  <c r="AA14" i="5"/>
  <c r="AA16" i="5" s="1"/>
  <c r="AB14" i="5"/>
  <c r="AB16" i="5" s="1"/>
  <c r="E18" i="5"/>
  <c r="F18" i="5"/>
  <c r="G18" i="5"/>
  <c r="H18" i="5"/>
  <c r="I18" i="5"/>
  <c r="J18" i="5"/>
  <c r="K18" i="5"/>
  <c r="L18" i="5"/>
  <c r="M18" i="5"/>
  <c r="N18" i="5"/>
  <c r="O18" i="5"/>
  <c r="P18" i="5"/>
  <c r="Q18" i="5"/>
  <c r="R18" i="5"/>
  <c r="S18" i="5"/>
  <c r="T18" i="5"/>
  <c r="U18" i="5"/>
  <c r="V18" i="5"/>
  <c r="W18" i="5"/>
  <c r="X18" i="5"/>
  <c r="Y18" i="5"/>
  <c r="Z18" i="5"/>
  <c r="AA18" i="5"/>
  <c r="AB18" i="5"/>
  <c r="E30" i="5"/>
  <c r="E31" i="5" s="1"/>
  <c r="E32" i="5" s="1"/>
  <c r="G30" i="5"/>
  <c r="G31" i="5" s="1"/>
  <c r="G32" i="5" s="1"/>
  <c r="D29" i="5"/>
  <c r="F29" i="5"/>
  <c r="H29" i="5"/>
  <c r="I29" i="5"/>
  <c r="J29" i="5"/>
  <c r="K29" i="5"/>
  <c r="L29" i="5"/>
  <c r="M29" i="5"/>
  <c r="N29" i="5"/>
  <c r="O29" i="5"/>
  <c r="P29" i="5"/>
  <c r="Q29" i="5"/>
  <c r="R29" i="5"/>
  <c r="S29" i="5"/>
  <c r="T29" i="5"/>
  <c r="U29" i="5"/>
  <c r="V29" i="5"/>
  <c r="W29" i="5"/>
  <c r="X29" i="5"/>
  <c r="Y29" i="5"/>
  <c r="Z29" i="5"/>
  <c r="AA29" i="5"/>
  <c r="AB29" i="5"/>
  <c r="D30" i="5"/>
  <c r="D31" i="5" s="1"/>
  <c r="D32" i="5" s="1"/>
  <c r="F30" i="5"/>
  <c r="F31" i="5" s="1"/>
  <c r="F32" i="5" s="1"/>
  <c r="H30" i="5"/>
  <c r="H31" i="5" s="1"/>
  <c r="H32" i="5" s="1"/>
  <c r="I30" i="5"/>
  <c r="I31" i="5" s="1"/>
  <c r="I32" i="5" s="1"/>
  <c r="J30" i="5"/>
  <c r="J31" i="5" s="1"/>
  <c r="J32" i="5" s="1"/>
  <c r="K30" i="5"/>
  <c r="K31" i="5" s="1"/>
  <c r="K32" i="5" s="1"/>
  <c r="L30" i="5"/>
  <c r="L31" i="5" s="1"/>
  <c r="L32" i="5" s="1"/>
  <c r="M30" i="5"/>
  <c r="M31" i="5" s="1"/>
  <c r="M32" i="5" s="1"/>
  <c r="N30" i="5"/>
  <c r="N31" i="5" s="1"/>
  <c r="N32" i="5" s="1"/>
  <c r="O30" i="5"/>
  <c r="O31" i="5" s="1"/>
  <c r="O32" i="5" s="1"/>
  <c r="P30" i="5"/>
  <c r="P31" i="5" s="1"/>
  <c r="P32" i="5" s="1"/>
  <c r="Q30" i="5"/>
  <c r="Q31" i="5" s="1"/>
  <c r="Q32" i="5" s="1"/>
  <c r="R30" i="5"/>
  <c r="R31" i="5" s="1"/>
  <c r="R32" i="5" s="1"/>
  <c r="S30" i="5"/>
  <c r="S31" i="5" s="1"/>
  <c r="S32" i="5" s="1"/>
  <c r="T30" i="5"/>
  <c r="T31" i="5" s="1"/>
  <c r="T32" i="5" s="1"/>
  <c r="U30" i="5"/>
  <c r="U31" i="5" s="1"/>
  <c r="U32" i="5" s="1"/>
  <c r="V30" i="5"/>
  <c r="V31" i="5" s="1"/>
  <c r="V32" i="5" s="1"/>
  <c r="W30" i="5"/>
  <c r="W31" i="5" s="1"/>
  <c r="W32" i="5" s="1"/>
  <c r="X30" i="5"/>
  <c r="X31" i="5" s="1"/>
  <c r="X32" i="5" s="1"/>
  <c r="Y30" i="5"/>
  <c r="Y31" i="5" s="1"/>
  <c r="Y32" i="5" s="1"/>
  <c r="Z30" i="5"/>
  <c r="Z31" i="5" s="1"/>
  <c r="Z32" i="5" s="1"/>
  <c r="AA30" i="5"/>
  <c r="AA31" i="5" s="1"/>
  <c r="AA32" i="5" s="1"/>
  <c r="AB30" i="5"/>
  <c r="AB31" i="5" s="1"/>
  <c r="AB32" i="5" s="1"/>
  <c r="D36" i="5"/>
  <c r="E36" i="5"/>
  <c r="F36" i="5"/>
  <c r="G36" i="5"/>
  <c r="H36" i="5"/>
  <c r="I36" i="5"/>
  <c r="J36" i="5"/>
  <c r="K36" i="5"/>
  <c r="L36" i="5"/>
  <c r="M36" i="5"/>
  <c r="N36" i="5"/>
  <c r="O36" i="5"/>
  <c r="P36" i="5"/>
  <c r="Q36" i="5"/>
  <c r="R36" i="5"/>
  <c r="S36" i="5"/>
  <c r="T36" i="5"/>
  <c r="U36" i="5"/>
  <c r="V36" i="5"/>
  <c r="W36" i="5"/>
  <c r="X36" i="5"/>
  <c r="Y36" i="5"/>
  <c r="Z36" i="5"/>
  <c r="AA36" i="5"/>
  <c r="AB36" i="5"/>
  <c r="E37" i="5"/>
  <c r="F37" i="5" s="1"/>
  <c r="G37" i="5" s="1"/>
  <c r="H37" i="5" s="1"/>
  <c r="I37" i="5" s="1"/>
  <c r="J37" i="5" s="1"/>
  <c r="K37" i="5" s="1"/>
  <c r="L37" i="5" s="1"/>
  <c r="M37" i="5" s="1"/>
  <c r="N37" i="5" s="1"/>
  <c r="O37" i="5" s="1"/>
  <c r="P37" i="5" s="1"/>
  <c r="Q37" i="5" s="1"/>
  <c r="R37" i="5" s="1"/>
  <c r="S37" i="5" s="1"/>
  <c r="T37" i="5" s="1"/>
  <c r="U37" i="5" s="1"/>
  <c r="V37" i="5" s="1"/>
  <c r="W37" i="5" s="1"/>
  <c r="X37" i="5" s="1"/>
  <c r="Y37" i="5" s="1"/>
  <c r="Z37" i="5" s="1"/>
  <c r="AA37" i="5" s="1"/>
  <c r="AB37" i="5" s="1"/>
  <c r="D56" i="5" l="1"/>
  <c r="H19" i="5"/>
  <c r="H38" i="5" s="1"/>
  <c r="H39" i="5" s="1"/>
  <c r="C41" i="5"/>
  <c r="U19" i="5"/>
  <c r="AA19" i="5"/>
  <c r="O19" i="5"/>
  <c r="K19" i="5"/>
  <c r="K38" i="5" s="1"/>
  <c r="K39" i="5" s="1"/>
  <c r="G19" i="5"/>
  <c r="T19" i="5"/>
  <c r="R19" i="5"/>
  <c r="R38" i="5" s="1"/>
  <c r="R39" i="5" s="1"/>
  <c r="N19" i="5"/>
  <c r="N38" i="5" s="1"/>
  <c r="N39" i="5" s="1"/>
  <c r="M19" i="5"/>
  <c r="W19" i="5"/>
  <c r="S19" i="5"/>
  <c r="AB19" i="5"/>
  <c r="AB38" i="5" s="1"/>
  <c r="AB39" i="5" s="1"/>
  <c r="L19" i="5"/>
  <c r="Y19" i="5"/>
  <c r="I19" i="5"/>
  <c r="X19" i="5"/>
  <c r="V19" i="5"/>
  <c r="Z19" i="5"/>
  <c r="J19" i="5"/>
  <c r="Q19" i="5"/>
  <c r="P19" i="5"/>
  <c r="D38" i="5"/>
  <c r="D39" i="5" s="1"/>
  <c r="D41" i="5" s="1"/>
  <c r="Z38" i="5"/>
  <c r="Z39" i="5" s="1"/>
  <c r="E16" i="5"/>
  <c r="E19" i="5" s="1"/>
  <c r="E8" i="5"/>
  <c r="E58" i="5" s="1"/>
  <c r="F19" i="5"/>
  <c r="E56" i="5"/>
  <c r="G29" i="5"/>
  <c r="E29" i="5"/>
  <c r="Z41" i="5" l="1"/>
  <c r="U41" i="5"/>
  <c r="AB41" i="5"/>
  <c r="AB44" i="5" s="1"/>
  <c r="H41" i="5"/>
  <c r="R41" i="5"/>
  <c r="R44" i="5" s="1"/>
  <c r="K41" i="5"/>
  <c r="K44" i="5" s="1"/>
  <c r="N41" i="5"/>
  <c r="H44" i="5"/>
  <c r="D44" i="5"/>
  <c r="E43" i="5"/>
  <c r="N44" i="5"/>
  <c r="C42" i="5"/>
  <c r="D42" i="5" s="1"/>
  <c r="C44" i="5"/>
  <c r="D49" i="5" s="1"/>
  <c r="V38" i="5"/>
  <c r="V39" i="5" s="1"/>
  <c r="S38" i="5"/>
  <c r="S39" i="5" s="1"/>
  <c r="O38" i="5"/>
  <c r="O39" i="5" s="1"/>
  <c r="O41" i="5" s="1"/>
  <c r="Z44" i="5"/>
  <c r="X38" i="5"/>
  <c r="X39" i="5" s="1"/>
  <c r="T38" i="5"/>
  <c r="T39" i="5" s="1"/>
  <c r="T41" i="5" s="1"/>
  <c r="AA38" i="5"/>
  <c r="AA39" i="5" s="1"/>
  <c r="AA41" i="5" s="1"/>
  <c r="I38" i="5"/>
  <c r="I39" i="5" s="1"/>
  <c r="G38" i="5"/>
  <c r="G39" i="5" s="1"/>
  <c r="U38" i="5"/>
  <c r="U39" i="5" s="1"/>
  <c r="E38" i="5"/>
  <c r="E39" i="5" s="1"/>
  <c r="E41" i="5" s="1"/>
  <c r="J38" i="5"/>
  <c r="J39" i="5" s="1"/>
  <c r="L38" i="5"/>
  <c r="L39" i="5" s="1"/>
  <c r="Y38" i="5"/>
  <c r="Y39" i="5" s="1"/>
  <c r="Y41" i="5" s="1"/>
  <c r="Q38" i="5"/>
  <c r="Q39" i="5" s="1"/>
  <c r="Q41" i="5" s="1"/>
  <c r="W38" i="5"/>
  <c r="W39" i="5" s="1"/>
  <c r="W41" i="5" s="1"/>
  <c r="M38" i="5"/>
  <c r="M39" i="5" s="1"/>
  <c r="M41" i="5" s="1"/>
  <c r="P38" i="5"/>
  <c r="P39" i="5" s="1"/>
  <c r="F7" i="5"/>
  <c r="F38" i="5"/>
  <c r="F39" i="5" s="1"/>
  <c r="D47" i="5" l="1"/>
  <c r="D57" i="5"/>
  <c r="D59" i="5" s="1"/>
  <c r="F41" i="5"/>
  <c r="F44" i="5" s="1"/>
  <c r="L41" i="5"/>
  <c r="L44" i="5" s="1"/>
  <c r="S41" i="5"/>
  <c r="S44" i="5" s="1"/>
  <c r="J41" i="5"/>
  <c r="J44" i="5" s="1"/>
  <c r="I41" i="5"/>
  <c r="I44" i="5" s="1"/>
  <c r="G41" i="5"/>
  <c r="G44" i="5" s="1"/>
  <c r="AA44" i="5"/>
  <c r="V41" i="5"/>
  <c r="V44" i="5" s="1"/>
  <c r="M44" i="5"/>
  <c r="U44" i="5"/>
  <c r="T44" i="5"/>
  <c r="O44" i="5"/>
  <c r="X41" i="5"/>
  <c r="X44" i="5" s="1"/>
  <c r="P41" i="5"/>
  <c r="P44" i="5" s="1"/>
  <c r="Y44" i="5"/>
  <c r="W44" i="5"/>
  <c r="Q44" i="5"/>
  <c r="E44" i="5"/>
  <c r="F8" i="5"/>
  <c r="F56" i="5"/>
  <c r="E49" i="5"/>
  <c r="F49" i="5" l="1"/>
  <c r="F43" i="5"/>
  <c r="G43" i="5" s="1"/>
  <c r="H43" i="5" s="1"/>
  <c r="I43" i="5" s="1"/>
  <c r="J43" i="5" s="1"/>
  <c r="K43" i="5" s="1"/>
  <c r="L43" i="5" s="1"/>
  <c r="M43" i="5" s="1"/>
  <c r="N43" i="5" s="1"/>
  <c r="O43" i="5" s="1"/>
  <c r="P43" i="5" s="1"/>
  <c r="Q43" i="5" s="1"/>
  <c r="R43" i="5" s="1"/>
  <c r="S43" i="5" s="1"/>
  <c r="T43" i="5" s="1"/>
  <c r="U43" i="5" s="1"/>
  <c r="V43" i="5" s="1"/>
  <c r="W43" i="5" s="1"/>
  <c r="X43" i="5" s="1"/>
  <c r="Y43" i="5" s="1"/>
  <c r="Z43" i="5" s="1"/>
  <c r="AA43" i="5" s="1"/>
  <c r="AB43" i="5" s="1"/>
  <c r="E42" i="5"/>
  <c r="G7" i="5"/>
  <c r="F58" i="5"/>
  <c r="D60" i="5"/>
  <c r="F42" i="5" l="1"/>
  <c r="E47" i="5"/>
  <c r="E57" i="5" s="1"/>
  <c r="E59" i="5" s="1"/>
  <c r="E60" i="5"/>
  <c r="G8" i="5"/>
  <c r="G56" i="5"/>
  <c r="G49" i="5"/>
  <c r="G42" i="5" l="1"/>
  <c r="F47" i="5"/>
  <c r="H7" i="5"/>
  <c r="G58" i="5"/>
  <c r="H49" i="5"/>
  <c r="F57" i="5"/>
  <c r="F59" i="5" s="1"/>
  <c r="F60" i="5"/>
  <c r="H42" i="5" l="1"/>
  <c r="G47" i="5"/>
  <c r="G57" i="5" s="1"/>
  <c r="G59" i="5" s="1"/>
  <c r="H8" i="5"/>
  <c r="H56" i="5"/>
  <c r="I49" i="5"/>
  <c r="G60" i="5" l="1"/>
  <c r="I42" i="5"/>
  <c r="H47" i="5"/>
  <c r="H60" i="5" s="1"/>
  <c r="H57" i="5"/>
  <c r="H59" i="5" s="1"/>
  <c r="I7" i="5"/>
  <c r="H58" i="5"/>
  <c r="J42" i="5" l="1"/>
  <c r="I47" i="5"/>
  <c r="I8" i="5"/>
  <c r="I56" i="5"/>
  <c r="Y49" i="5"/>
  <c r="P49" i="5"/>
  <c r="AB49" i="5"/>
  <c r="T49" i="5"/>
  <c r="Q49" i="5"/>
  <c r="M49" i="5"/>
  <c r="S49" i="5"/>
  <c r="R49" i="5"/>
  <c r="N49" i="5"/>
  <c r="W49" i="5"/>
  <c r="J49" i="5"/>
  <c r="V49" i="5"/>
  <c r="K49" i="5"/>
  <c r="O49" i="5"/>
  <c r="Z49" i="5"/>
  <c r="X49" i="5"/>
  <c r="U49" i="5"/>
  <c r="L49" i="5"/>
  <c r="AA49" i="5"/>
  <c r="K42" i="5" l="1"/>
  <c r="J47" i="5"/>
  <c r="I57" i="5"/>
  <c r="I59" i="5" s="1"/>
  <c r="J7" i="5"/>
  <c r="I58" i="5"/>
  <c r="I60" i="5"/>
  <c r="J60" i="5" l="1"/>
  <c r="L42" i="5"/>
  <c r="K47" i="5"/>
  <c r="J8" i="5"/>
  <c r="J56" i="5"/>
  <c r="K60" i="5" l="1"/>
  <c r="M42" i="5"/>
  <c r="L47" i="5"/>
  <c r="K7" i="5"/>
  <c r="J58" i="5"/>
  <c r="J57" i="5"/>
  <c r="J59" i="5" s="1"/>
  <c r="L60" i="5" l="1"/>
  <c r="N42" i="5"/>
  <c r="M47" i="5"/>
  <c r="K8" i="5"/>
  <c r="K56" i="5"/>
  <c r="M60" i="5" l="1"/>
  <c r="O42" i="5"/>
  <c r="N47" i="5"/>
  <c r="L7" i="5"/>
  <c r="K58" i="5"/>
  <c r="K57" i="5"/>
  <c r="K59" i="5" s="1"/>
  <c r="N60" i="5" l="1"/>
  <c r="P42" i="5"/>
  <c r="O47" i="5"/>
  <c r="L8" i="5"/>
  <c r="L56" i="5"/>
  <c r="O60" i="5" l="1"/>
  <c r="Q42" i="5"/>
  <c r="P47" i="5"/>
  <c r="M7" i="5"/>
  <c r="L58" i="5"/>
  <c r="L57" i="5"/>
  <c r="L59" i="5" s="1"/>
  <c r="P60" i="5" l="1"/>
  <c r="R42" i="5"/>
  <c r="Q47" i="5"/>
  <c r="M8" i="5"/>
  <c r="M56" i="5"/>
  <c r="Q60" i="5" l="1"/>
  <c r="S42" i="5"/>
  <c r="R47" i="5"/>
  <c r="N7" i="5"/>
  <c r="M58" i="5"/>
  <c r="M57" i="5"/>
  <c r="M59" i="5" s="1"/>
  <c r="R60" i="5" l="1"/>
  <c r="T42" i="5"/>
  <c r="S47" i="5"/>
  <c r="N56" i="5"/>
  <c r="N8" i="5"/>
  <c r="S60" i="5" l="1"/>
  <c r="U42" i="5"/>
  <c r="T47" i="5"/>
  <c r="T60" i="5" s="1"/>
  <c r="O7" i="5"/>
  <c r="N58" i="5"/>
  <c r="N57" i="5"/>
  <c r="N59" i="5" s="1"/>
  <c r="V42" i="5" l="1"/>
  <c r="U47" i="5"/>
  <c r="U60" i="5" s="1"/>
  <c r="O8" i="5"/>
  <c r="O56" i="5"/>
  <c r="W42" i="5" l="1"/>
  <c r="V47" i="5"/>
  <c r="V60" i="5" s="1"/>
  <c r="O57" i="5"/>
  <c r="O59" i="5" s="1"/>
  <c r="P7" i="5"/>
  <c r="O58" i="5"/>
  <c r="X42" i="5" l="1"/>
  <c r="W47" i="5"/>
  <c r="W60" i="5" s="1"/>
  <c r="P8" i="5"/>
  <c r="P56" i="5"/>
  <c r="Y42" i="5" l="1"/>
  <c r="X47" i="5"/>
  <c r="X60" i="5" s="1"/>
  <c r="P58" i="5"/>
  <c r="P57" i="5"/>
  <c r="P59" i="5" s="1"/>
  <c r="Q7" i="5"/>
  <c r="Z42" i="5" l="1"/>
  <c r="Y47" i="5"/>
  <c r="Y60" i="5" s="1"/>
  <c r="Q8" i="5"/>
  <c r="Q56" i="5"/>
  <c r="AA42" i="5" l="1"/>
  <c r="Z47" i="5"/>
  <c r="Z60" i="5" s="1"/>
  <c r="Q57" i="5"/>
  <c r="Q59" i="5" s="1"/>
  <c r="R7" i="5"/>
  <c r="Q58" i="5"/>
  <c r="AB42" i="5" l="1"/>
  <c r="AB47" i="5" s="1"/>
  <c r="AA47" i="5"/>
  <c r="AA60" i="5" s="1"/>
  <c r="AB60" i="5" s="1"/>
  <c r="R8" i="5"/>
  <c r="R56" i="5"/>
  <c r="R58" i="5" l="1"/>
  <c r="R57" i="5"/>
  <c r="R59" i="5" s="1"/>
  <c r="S7" i="5"/>
  <c r="S8" i="5" l="1"/>
  <c r="S56" i="5"/>
  <c r="S58" i="5" l="1"/>
  <c r="S57" i="5"/>
  <c r="S59" i="5" s="1"/>
  <c r="T7" i="5"/>
  <c r="T56" i="5" l="1"/>
  <c r="T8" i="5"/>
  <c r="T58" i="5" l="1"/>
  <c r="T57" i="5"/>
  <c r="T59" i="5" s="1"/>
  <c r="U7" i="5"/>
  <c r="U8" i="5" l="1"/>
  <c r="U56" i="5"/>
  <c r="U58" i="5" l="1"/>
  <c r="U57" i="5"/>
  <c r="U59" i="5" s="1"/>
  <c r="V7" i="5"/>
  <c r="V8" i="5" l="1"/>
  <c r="V56" i="5"/>
  <c r="W7" i="5" l="1"/>
  <c r="V58" i="5"/>
  <c r="V57" i="5"/>
  <c r="V59" i="5" s="1"/>
  <c r="W8" i="5" l="1"/>
  <c r="W56" i="5"/>
  <c r="W58" i="5" l="1"/>
  <c r="W57" i="5"/>
  <c r="W59" i="5" s="1"/>
  <c r="X7" i="5"/>
  <c r="X8" i="5" l="1"/>
  <c r="X56" i="5"/>
  <c r="X58" i="5" l="1"/>
  <c r="X57" i="5"/>
  <c r="X59" i="5" s="1"/>
  <c r="Y7" i="5"/>
  <c r="Y8" i="5" l="1"/>
  <c r="Y56" i="5"/>
  <c r="Z7" i="5" l="1"/>
  <c r="Y57" i="5"/>
  <c r="Y59" i="5" s="1"/>
  <c r="Y58" i="5"/>
  <c r="Z8" i="5" l="1"/>
  <c r="Z56" i="5"/>
  <c r="AA7" i="5" l="1"/>
  <c r="Z58" i="5"/>
  <c r="Z57" i="5"/>
  <c r="Z59" i="5" s="1"/>
  <c r="AA8" i="5" l="1"/>
  <c r="AA56" i="5"/>
  <c r="AB7" i="5" l="1"/>
  <c r="AA58" i="5"/>
  <c r="AA57" i="5"/>
  <c r="AA59" i="5" s="1"/>
  <c r="AB8" i="5" l="1"/>
  <c r="AB56" i="5"/>
  <c r="AB57" i="5" l="1"/>
  <c r="AB59" i="5" s="1"/>
  <c r="AB58" i="5"/>
</calcChain>
</file>

<file path=xl/sharedStrings.xml><?xml version="1.0" encoding="utf-8"?>
<sst xmlns="http://schemas.openxmlformats.org/spreadsheetml/2006/main" count="138" uniqueCount="131">
  <si>
    <t>Vintage I-Calendar year of Reporting Period start date (Vintage)</t>
  </si>
  <si>
    <t>Compensating for Avoidable Reversals - all data should be reported as sum during Reporting Period</t>
  </si>
  <si>
    <t>Accounting for Reversals - all data should be reported as sum during Reporting Period</t>
  </si>
  <si>
    <t>This value is determined by completing a reversal risk analysis according to the requirements in Appendix D.</t>
  </si>
  <si>
    <t>Project Specific Reversal Risk Rating</t>
  </si>
  <si>
    <t>Calculation of Buffer Pool Contribution - all data should be entered as end of Reporting Period</t>
  </si>
  <si>
    <r>
      <t>QR</t>
    </r>
    <r>
      <rPr>
        <vertAlign val="subscript"/>
        <sz val="12"/>
        <rFont val="Arial"/>
        <family val="2"/>
      </rPr>
      <t>y</t>
    </r>
  </si>
  <si>
    <r>
      <t>N</t>
    </r>
    <r>
      <rPr>
        <vertAlign val="subscript"/>
        <sz val="12"/>
        <rFont val="Arial"/>
        <family val="2"/>
      </rPr>
      <t>y-1</t>
    </r>
  </si>
  <si>
    <t>Equal to the sum of the values in lines 7, 17, and project-type specific other secondary effect emissions, adjusted by the Avoided Conversion Discount Factor (Line 28) for Avoided Conversion projects where appropriate.</t>
  </si>
  <si>
    <t xml:space="preserve">Quantified GHG Reductions and Removals </t>
  </si>
  <si>
    <r>
      <t>SE</t>
    </r>
    <r>
      <rPr>
        <vertAlign val="subscript"/>
        <sz val="12"/>
        <rFont val="Arial"/>
        <family val="2"/>
      </rPr>
      <t>y</t>
    </r>
  </si>
  <si>
    <t>Add the secondary emissions from mobile combustion (line 20) to the secondary emissions from leakage of shifting activity to cropland or agriculture.  Cannot be higher than 0.</t>
  </si>
  <si>
    <r>
      <t>AS</t>
    </r>
    <r>
      <rPr>
        <vertAlign val="subscript"/>
        <sz val="12"/>
        <rFont val="Arial"/>
        <family val="2"/>
      </rPr>
      <t>y</t>
    </r>
  </si>
  <si>
    <t>Each year, this percentage must be applied to the net increase in onsite carbon stocks to determine the annual Secondary Effects due to shifting of cropland or grazing activities.</t>
  </si>
  <si>
    <t>L</t>
  </si>
  <si>
    <t>Leakage risk percentage determined by risk assessment for Reforestation Projects in Figure 6.3 of the FPP.  The leakage risk percentage must only be determined once, at the outset of the project.</t>
  </si>
  <si>
    <t>Leakage Risk Percentage for Leakage from Shifting Cropland and Grazing Activities (%)</t>
  </si>
  <si>
    <r>
      <t>MC</t>
    </r>
    <r>
      <rPr>
        <vertAlign val="subscript"/>
        <sz val="12"/>
        <rFont val="Arial"/>
        <family val="2"/>
      </rPr>
      <t>y</t>
    </r>
  </si>
  <si>
    <t xml:space="preserve">To quantify combustion emissions associated with initial site preparation, the appropriate standard emission factor is multiplied by the number of acres in the Project Area for that period. </t>
  </si>
  <si>
    <r>
      <t xml:space="preserve">PA </t>
    </r>
    <r>
      <rPr>
        <sz val="9"/>
        <rFont val="Arial"/>
        <family val="2"/>
      </rPr>
      <t>(adjusted for applicable period)</t>
    </r>
  </si>
  <si>
    <t>The portion of the Project Area, in acres, undergoing initial site prep activities prior to planting seedlings in that period.</t>
  </si>
  <si>
    <t>Initial Site Prep Acres in Project Area (Acres)</t>
  </si>
  <si>
    <r>
      <t>EF</t>
    </r>
    <r>
      <rPr>
        <vertAlign val="subscript"/>
        <sz val="12"/>
        <rFont val="Arial"/>
        <family val="2"/>
      </rPr>
      <t>mc</t>
    </r>
  </si>
  <si>
    <t>Calculation Other Secondary Effects - Reforestation Projects -  all data should be entered as has occurred during Reporting Period</t>
  </si>
  <si>
    <r>
      <t>(AC</t>
    </r>
    <r>
      <rPr>
        <vertAlign val="subscript"/>
        <sz val="12"/>
        <rFont val="Arial"/>
        <family val="2"/>
      </rPr>
      <t>wp, y</t>
    </r>
    <r>
      <rPr>
        <sz val="12"/>
        <rFont val="Arial"/>
        <family val="2"/>
      </rPr>
      <t xml:space="preserve"> - </t>
    </r>
    <r>
      <rPr>
        <sz val="12"/>
        <rFont val="Arial"/>
        <family val="2"/>
      </rPr>
      <t>BC</t>
    </r>
    <r>
      <rPr>
        <vertAlign val="subscript"/>
        <sz val="12"/>
        <rFont val="Arial"/>
        <family val="2"/>
      </rPr>
      <t>wp, y</t>
    </r>
    <r>
      <rPr>
        <sz val="12"/>
        <rFont val="Arial"/>
        <family val="2"/>
      </rPr>
      <t xml:space="preserve">)*80%             </t>
    </r>
  </si>
  <si>
    <r>
      <t>AC</t>
    </r>
    <r>
      <rPr>
        <vertAlign val="subscript"/>
        <sz val="12"/>
        <rFont val="Arial"/>
        <family val="2"/>
      </rPr>
      <t>wp, y</t>
    </r>
    <r>
      <rPr>
        <sz val="12"/>
        <rFont val="Arial"/>
        <family val="2"/>
      </rPr>
      <t xml:space="preserve"> -</t>
    </r>
    <r>
      <rPr>
        <sz val="12"/>
        <rFont val="Arial"/>
        <family val="2"/>
      </rPr>
      <t xml:space="preserve"> BC</t>
    </r>
    <r>
      <rPr>
        <vertAlign val="subscript"/>
        <sz val="12"/>
        <rFont val="Arial"/>
        <family val="2"/>
      </rPr>
      <t xml:space="preserve">wp, y </t>
    </r>
    <r>
      <rPr>
        <sz val="12"/>
        <rFont val="Arial"/>
        <family val="2"/>
      </rPr>
      <t xml:space="preserve">            </t>
    </r>
  </si>
  <si>
    <t>C.2, 6.1</t>
  </si>
  <si>
    <r>
      <t xml:space="preserve">Difference between actual and baseline carbon stored long-term in wood products in each year.  May be negative.  If total </t>
    </r>
    <r>
      <rPr>
        <i/>
        <sz val="8"/>
        <rFont val="Arial"/>
        <family val="2"/>
      </rPr>
      <t>cumulative</t>
    </r>
    <r>
      <rPr>
        <sz val="8"/>
        <rFont val="Arial"/>
        <family val="2"/>
      </rPr>
      <t xml:space="preserve"> actual harvested volumes exceed total </t>
    </r>
    <r>
      <rPr>
        <i/>
        <sz val="8"/>
        <rFont val="Arial"/>
        <family val="2"/>
      </rPr>
      <t>cumulative</t>
    </r>
    <r>
      <rPr>
        <sz val="8"/>
        <rFont val="Arial"/>
        <family val="2"/>
      </rPr>
      <t xml:space="preserve"> baseline harvested volumes (through previous period), then calculation will </t>
    </r>
    <r>
      <rPr>
        <i/>
        <sz val="8"/>
        <rFont val="Arial"/>
        <family val="2"/>
      </rPr>
      <t xml:space="preserve">exclude </t>
    </r>
    <r>
      <rPr>
        <sz val="8"/>
        <rFont val="Arial"/>
        <family val="2"/>
      </rPr>
      <t xml:space="preserve">carbon in landfills. If total cumulative actual harvested volumes are less than total cumulative baseline harvested volumes (through previous period), then this calculation will </t>
    </r>
    <r>
      <rPr>
        <i/>
        <sz val="8"/>
        <rFont val="Arial"/>
        <family val="2"/>
      </rPr>
      <t xml:space="preserve">include </t>
    </r>
    <r>
      <rPr>
        <sz val="8"/>
        <rFont val="Arial"/>
        <family val="2"/>
      </rPr>
      <t>carbon in landfills.</t>
    </r>
  </si>
  <si>
    <r>
      <t>AC</t>
    </r>
    <r>
      <rPr>
        <vertAlign val="subscript"/>
        <sz val="12"/>
        <rFont val="Arial"/>
        <family val="2"/>
      </rPr>
      <t>wp, y</t>
    </r>
    <r>
      <rPr>
        <sz val="12"/>
        <rFont val="Arial"/>
        <family val="2"/>
      </rPr>
      <t xml:space="preserve"> - BC</t>
    </r>
    <r>
      <rPr>
        <vertAlign val="subscript"/>
        <sz val="12"/>
        <rFont val="Arial"/>
        <family val="2"/>
      </rPr>
      <t xml:space="preserve">wp, y </t>
    </r>
    <r>
      <rPr>
        <sz val="12"/>
        <rFont val="Arial"/>
        <family val="2"/>
      </rPr>
      <t xml:space="preserve">            </t>
    </r>
  </si>
  <si>
    <t xml:space="preserve">Calculated from lines 11 and 13. </t>
  </si>
  <si>
    <t xml:space="preserve">Calculated from lines 10 and 12. </t>
  </si>
  <si>
    <r>
      <t>WP</t>
    </r>
    <r>
      <rPr>
        <vertAlign val="subscript"/>
        <sz val="12"/>
        <rFont val="Arial"/>
        <family val="2"/>
      </rPr>
      <t xml:space="preserve">total, y                                 </t>
    </r>
  </si>
  <si>
    <t>C.2, C.3</t>
  </si>
  <si>
    <r>
      <t>WP</t>
    </r>
    <r>
      <rPr>
        <vertAlign val="subscript"/>
        <sz val="12"/>
        <rFont val="Arial"/>
        <family val="2"/>
      </rPr>
      <t xml:space="preserve">in-use, y                        </t>
    </r>
  </si>
  <si>
    <t>C.1</t>
  </si>
  <si>
    <r>
      <t xml:space="preserve"> WP</t>
    </r>
    <r>
      <rPr>
        <vertAlign val="subscript"/>
        <sz val="12"/>
        <rFont val="Arial"/>
        <family val="2"/>
      </rPr>
      <t xml:space="preserve">total, y                                 </t>
    </r>
  </si>
  <si>
    <t xml:space="preserve">Based on estimated amount of carbon harvested in each period in the baseline that is delivered to mills.   Guidance for calculating and providing this number in Appendix C (C.1).  Biomass Equations available on the Forest Project Protocol Resources section of the Reserve‘s website.   </t>
  </si>
  <si>
    <t xml:space="preserve">Based on actual amount of carbon harvested in each period that is delivered to mills.  Guidance for calculating and providing  this number in Appendix C (C.1).  Biomass Equations available on the Forest Project Protocol Resources section of the Reserve‘s website.   </t>
  </si>
  <si>
    <r>
      <t>BC</t>
    </r>
    <r>
      <rPr>
        <vertAlign val="subscript"/>
        <sz val="12"/>
        <rFont val="Arial"/>
        <family val="2"/>
      </rPr>
      <t>hv, n</t>
    </r>
  </si>
  <si>
    <t>C.2</t>
  </si>
  <si>
    <t>Based on estimated carbon in standing live carbon stocks harvested each period in the baseline, prior to delivery to mills.   Guidance for providing this number in Appendix C (C.1).</t>
  </si>
  <si>
    <r>
      <t>AC</t>
    </r>
    <r>
      <rPr>
        <vertAlign val="subscript"/>
        <sz val="12"/>
        <rFont val="Arial"/>
        <family val="2"/>
      </rPr>
      <t>hv, n</t>
    </r>
  </si>
  <si>
    <t>Based on actual carbon in standing live carbon stocks harvested in each period, prior to delivery to mills.  Guidance for providing this number in Appendix C (C.1).</t>
  </si>
  <si>
    <t>Calculating Carbon Stored in Wood Products Including Market Effects and Leakage - All Project Types - all data should be entered as the end of the Reporting Period</t>
  </si>
  <si>
    <r>
      <t>Δ AC</t>
    </r>
    <r>
      <rPr>
        <vertAlign val="subscript"/>
        <sz val="12"/>
        <rFont val="Arial"/>
        <family val="2"/>
      </rPr>
      <t>onsite</t>
    </r>
    <r>
      <rPr>
        <sz val="12"/>
        <rFont val="Arial"/>
        <family val="2"/>
      </rPr>
      <t xml:space="preserve">  -  Δ BC</t>
    </r>
    <r>
      <rPr>
        <vertAlign val="subscript"/>
        <sz val="12"/>
        <rFont val="Arial"/>
        <family val="2"/>
      </rPr>
      <t>onsite</t>
    </r>
    <r>
      <rPr>
        <sz val="12"/>
        <rFont val="Arial"/>
        <family val="2"/>
      </rPr>
      <t xml:space="preserve">                           </t>
    </r>
  </si>
  <si>
    <r>
      <t>Δ BC</t>
    </r>
    <r>
      <rPr>
        <vertAlign val="subscript"/>
        <sz val="12"/>
        <rFont val="Arial"/>
        <family val="2"/>
      </rPr>
      <t>onsite</t>
    </r>
  </si>
  <si>
    <t>Difference in baseline onsite carbon from prior year. In year 1, prior year stocks are set to zero, so the increment is equal to initial (unadjusted) onsite carbon stocks.</t>
  </si>
  <si>
    <r>
      <t>BC</t>
    </r>
    <r>
      <rPr>
        <vertAlign val="subscript"/>
        <sz val="12"/>
        <rFont val="Arial"/>
        <family val="2"/>
      </rPr>
      <t>onsite, y</t>
    </r>
  </si>
  <si>
    <t xml:space="preserve">Baseline estimates of onsite carbon stocks are not affected by the confidence deduction.  Baseline carbon stocks are determined from an initial inventory and are modeled thereafter following the guidelines in FPP Section 6. </t>
  </si>
  <si>
    <r>
      <t>Δ AC</t>
    </r>
    <r>
      <rPr>
        <vertAlign val="subscript"/>
        <sz val="12"/>
        <rFont val="Arial"/>
        <family val="2"/>
      </rPr>
      <t>onsite</t>
    </r>
  </si>
  <si>
    <r>
      <t xml:space="preserve"> AC</t>
    </r>
    <r>
      <rPr>
        <vertAlign val="subscript"/>
        <sz val="12"/>
        <rFont val="Arial"/>
        <family val="2"/>
      </rPr>
      <t xml:space="preserve">onsite, y </t>
    </r>
    <r>
      <rPr>
        <sz val="12"/>
        <rFont val="Arial"/>
        <family val="2"/>
      </rPr>
      <t xml:space="preserve"> x (1-CD</t>
    </r>
    <r>
      <rPr>
        <vertAlign val="subscript"/>
        <sz val="12"/>
        <rFont val="Arial"/>
        <family val="2"/>
      </rPr>
      <t>y</t>
    </r>
    <r>
      <rPr>
        <sz val="12"/>
        <rFont val="Arial"/>
        <family val="2"/>
      </rPr>
      <t>)</t>
    </r>
  </si>
  <si>
    <t>Actual onsite carbon stocks adjusted using the confidence deduction.</t>
  </si>
  <si>
    <r>
      <t>CD</t>
    </r>
    <r>
      <rPr>
        <vertAlign val="subscript"/>
        <sz val="12"/>
        <rFont val="Arial"/>
        <family val="2"/>
      </rPr>
      <t>y</t>
    </r>
  </si>
  <si>
    <t>The confidence deduction is based on the sampling error of the combined estimate of carbon in all onsite carbon pools (Appendix A, Section A.4). Can't be greater than 15% or the project is not eligible.</t>
  </si>
  <si>
    <t>Confidence Deduction</t>
  </si>
  <si>
    <r>
      <t xml:space="preserve"> AC</t>
    </r>
    <r>
      <rPr>
        <vertAlign val="subscript"/>
        <sz val="12"/>
        <rFont val="Arial"/>
        <family val="2"/>
      </rPr>
      <t>onsite, y</t>
    </r>
  </si>
  <si>
    <t>This is the total carbon in all reported pools within the Project Area, reported as a best estimate, regardless of statistical confidence.</t>
  </si>
  <si>
    <t>Calculating GHG Reductions/Removals for Onsite Carbon Stocks - All Project Types - all data should be entered as the end of the Reporting Period</t>
  </si>
  <si>
    <t>Reporting Date</t>
  </si>
  <si>
    <t>Reporting Period End Date</t>
  </si>
  <si>
    <t>Reporting Period Begin Date</t>
  </si>
  <si>
    <t>Symbol Reference (FPP)</t>
  </si>
  <si>
    <t>Equation(s) Reference (FPP)</t>
  </si>
  <si>
    <t>Notes</t>
  </si>
  <si>
    <t>Reporting Periods</t>
  </si>
  <si>
    <t>Data calculated automatically</t>
  </si>
  <si>
    <t>Type of Project:</t>
  </si>
  <si>
    <t>Soil Carbon Emissions</t>
  </si>
  <si>
    <t>Emissions from Management Activities</t>
  </si>
  <si>
    <t>Start Date - 1</t>
  </si>
  <si>
    <t>Reforestation</t>
  </si>
  <si>
    <t>Offset Project Commencement Date</t>
  </si>
  <si>
    <t>In the initial data at Start Date, the difference between the actual and baseline carbon stocks.  For all other Reporting periods, the difference between the increments in actual and baseline carbon stocks. May be negative, which would indicate that a reversal has occurred (if credits were issued in any previous year). If no CO2 Offset Allowances have been issued previously, then any negative amount is added to the "negative carryover".</t>
  </si>
  <si>
    <t>Cumulative Gross CO2 Offset Allowances produced by the project.</t>
  </si>
  <si>
    <t>If annual GHG reductions or removals are negative prior to the first issuance of CO2 Offset Allowances for a project, the negative amount is carried forward as a debit to future year totals. This line tracks any negative carryover prior to the issuance of CO2 Offset Allowances.</t>
  </si>
  <si>
    <t>If CO2 Offset Allowances have been issued to a project in previous years, then any negative GHG reductions/removals are treated as a reversal. This line tracks such reversals.  If a reversal lowers the Forest Project‘s actual standing live carbon stocks below its approved baseline standing live carbon stocks, the Forest Project will  be terminated.</t>
  </si>
  <si>
    <t>Difference in onsite carbon from prior year. In year 1, prior year stocks are set to zero, so the increment is equal to initial adjusted onsite carbon stocks.</t>
  </si>
  <si>
    <t>Initial Carbon Stocking Value</t>
  </si>
  <si>
    <t>Reversal Risk Rating Adjustment</t>
  </si>
  <si>
    <t>The number of CO2 Offset Allowances that must bededucted, based on the risk of reversal. Calculated by mutliplying the the total net GHG reductions/removals by the project specific reversal risk rating. Any remainder must be rounded up.</t>
  </si>
  <si>
    <t>Data determined by Project Sponsor at each verification</t>
  </si>
  <si>
    <t>Data determined by Project Sponsor at time project is registered</t>
  </si>
  <si>
    <t>The Reserve requires that all reversals be compensated through the retirement of CO2 Offset Allowances. If a reversal was avoidable (as defined in FPP, Section 7.3.2) then the Project Sponsor must compensate for the reversal by surrendering CO2 Offset Allowances from its Reserve account.</t>
  </si>
  <si>
    <t>This value is equal to the quantity of CO2 Offset Allowances retired from the Project Sponsor's account issued to the Forest Project.   (FPP, Section 7.3.2)</t>
  </si>
  <si>
    <t xml:space="preserve">Carryover reversals which need to be compensated for by the Project Sponsor.  </t>
  </si>
  <si>
    <t>The calculations and summaries in this worksheet are correct to the best of our knowledge.  RGGI and its contractors shall not be liable for any errors in the calculations and summaries in this worksheet.  Confirming the accuracy of calculations and summaries used for GHG reporting is the sole responsibility of the Project Sponsor</t>
  </si>
  <si>
    <t xml:space="preserve">Sampled Onsite Carbon Stocks (metric tons CO2e) </t>
  </si>
  <si>
    <t>Adjusted Sampled Onsite Carbon Stocks (adjusted for confidence deduction) (metric tons CO2e)</t>
  </si>
  <si>
    <t>Increment in Actual Onsite Carbon Stocks (metric tons CO2e)</t>
  </si>
  <si>
    <t>Baseline Onsite Carbon Stocks (metric tons CO2e)</t>
  </si>
  <si>
    <t>Increment in Baseline Onsite Carbon Stocks (metric tons CO2e)</t>
  </si>
  <si>
    <t>Baseline Carbon in Trees Harvested for Wood Products (metric tons CO2e)</t>
  </si>
  <si>
    <t>Actual Carbon in Harvested Wood Delivered to Mills (metric tons CO2e)</t>
  </si>
  <si>
    <t>Baseline Carbon in Harvested Wood Delivered to Mills (metric tons CO2e)</t>
  </si>
  <si>
    <t>Actual Carbon Stored Long-term in Wood Products (metric tons CO2e) - Excl Landfill</t>
  </si>
  <si>
    <t>Calculated from guidance in Appendix C.  See worksheet "Wood Prod - Factors."  This value represents the average amount of carbon (metric tons CO2e) contained in in-use wood products, as calcuated over a 100-year time period for the actual project.</t>
  </si>
  <si>
    <t>Actual Carbon Stored Long-term in Wood Products (metric tons CO2e) - Incl Landfill</t>
  </si>
  <si>
    <t>Calculated from guidance in Appendix C.  See worksheet "Wood Prod - Factors."  This value represents the average amount of carbon (metric tons CO2e) contained in both in-use and landfilled wood products, as calcuated over a 100-year time period for the actual project.</t>
  </si>
  <si>
    <t>Baseline Carbon Stored Long-term in Wood Products (metric tons CO2e) - Excl Landfill</t>
  </si>
  <si>
    <t>Calculated from guidance in Appendix C.  See worksheet "Wood Prod - Factors."  This value represents the average amount of carbon (metric tons CO2e) contained in in-use wood products, as calcuated over a 100-year time period for the baseline.</t>
  </si>
  <si>
    <t>Baseline Carbon Stored Long-term in Wood Products (metric tons CO2e) - Incl Landfill</t>
  </si>
  <si>
    <t>Calculated from guidance in Appendix C.  See worksheet "Wood Prod - Factors."  This value represents the average amount of carbon (metric tons CO2e) contained in both in-use and landfilled wood products, as calcuated over a 100-year time period for the baseline.</t>
  </si>
  <si>
    <t>The difference from above line is multiplied by 80% to account for market responses to changes in wood product production.  Thus, any one metric ton increase/decrease in wood product production will result in only a 0.8 metric ton increase/decrease overall because other landowners will decrease/increase production by 0.2 metric tons in response. The result is the net quantified GHG reductions/removals for carbon stored in wood products.</t>
  </si>
  <si>
    <t>Mobile Combustion Emission Factor (average metric tons CO2e per acre)</t>
  </si>
  <si>
    <t>Mobile combustion emission factor from Table 6.1 in the FPP.  Units are Average metric tons CO2e per acre.  Matched to the acres undergoing initial site prep in that particular period.</t>
  </si>
  <si>
    <t>One-time combustion emissions associated with machinery use in site preparation (CO2e metric tons)</t>
  </si>
  <si>
    <t>Secondary Effect emissions due to shifting cropland or grazing activities (metric tons CO2e)</t>
  </si>
  <si>
    <t>Other Secondary Effect Emissions for Reforestation Projects (metric tons CO2e)</t>
  </si>
  <si>
    <t>Annual GHG Reductions/Removals Net of Discounts and Secondary Effects (metric tons CO2e)</t>
  </si>
  <si>
    <t>Cumulative GHG Reductions/Removals; not incl.neg. carryover or reversals (metric tons CO2e)</t>
  </si>
  <si>
    <t>Cumulative Negative Carryover from Prior Year                                                                     (metric tons CO2e)</t>
  </si>
  <si>
    <t>CO2 Offset Allowances Issued - Net of Negative Carryover, bef. adjust for Reversals (metric tons CO2e)</t>
  </si>
  <si>
    <t>Total number of CO2 Offset Allowances the Reserve will issue for quantified GHG reductions/removals. CO2 Offset Allowances are not issued for partial metric tons.  Cannot be a negative number.</t>
  </si>
  <si>
    <t>Annual Reversals (metric tons CO2e)</t>
  </si>
  <si>
    <t>Total "Avoidable Reversals" to be compensated by the Project Sponsor (short tons CO2e)</t>
  </si>
  <si>
    <t>"Intentional Reversals" compensated by retirement of CO2 Offset Allowances in the Project Sponsor's RGGI-COATS Account (short tons CO2e)</t>
  </si>
  <si>
    <t>Carryover "Intentional Reversals" which need to be compensated by Project Sponsor (short tons CO2e)</t>
  </si>
  <si>
    <t>Net CO2 Offset Allowances (short tons) issued to the project.  This number cannot be negative.</t>
  </si>
  <si>
    <t>Cumulative Net CO2 Offset Allowances (short tons) issued to the project.  This number cannot be negative.</t>
  </si>
  <si>
    <t>Annual CO2 Offset Allowances Issued to Project Sponsor (short tons CO2e)</t>
  </si>
  <si>
    <t>Vintage II - Calendar year of Reporting Period end date (Vintage - if different from start date vintage) (short tons CO2e)</t>
  </si>
  <si>
    <t>Cumulative CO2 Offset Allowances Issued to Project Sponsor                            (short tons CO2e)</t>
  </si>
  <si>
    <t>Portion of CO2 Offset Allowances in second vintage Reporting Period               (short tons CO2e)</t>
  </si>
  <si>
    <t>Portion of CO2 Offset Allowances in first vintage in Reporting Period                 (short tons CO2e)</t>
  </si>
  <si>
    <t>CO2 Offset Allowances Issued to Project Sponsor</t>
  </si>
  <si>
    <t xml:space="preserve"> Quantified GHG Reductions / Removals for Onsite Carbon Stocks                      (metric tons CO2e)</t>
  </si>
  <si>
    <t>Actual Carbon in Trees Harvested for  Wood Products (metric tons CO2e)</t>
  </si>
  <si>
    <t>Diff Between Actual and Baseline Carbon in Harvested Wood                            (metric tons CO2e) - Excl Landfill</t>
  </si>
  <si>
    <t>Difference Between Actual and Baseline Carbon in Harvested Wood                 (metric tons CO2e) - Incl Landfill</t>
  </si>
  <si>
    <t>Difference in Actual and Baseline Carbon Stored in Wood Products                   (metric tons CO2e) - Landfill Adj</t>
  </si>
  <si>
    <t>GHG Reductions / Removals for Carbon Stored in Wood Products  w/ mkt response (metric tons CO2e)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</si>
</sst>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_);_(* \(#,##0\);_(* &quot;-&quot;??_);_(@_)"/>
    <numFmt numFmtId="165" formatCode="_(* #,##0.000_);_(* \(#,##0.000\);_(* &quot;-&quot;??_);_(@_)"/>
    <numFmt numFmtId="166" formatCode="_(* #,##0.0000_);_(* \(#,##0.0000\);_(* &quot;-&quot;??_);_(@_)"/>
    <numFmt numFmtId="167" formatCode="0.0%"/>
    <numFmt numFmtId="168" formatCode="0.0"/>
    <numFmt numFmtId="169" formatCode="[$-409]d\-mmm\-yy;@"/>
  </numFmts>
  <fonts count="22"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4"/>
      <name val="Arial"/>
      <family val="2"/>
    </font>
    <font>
      <sz val="10"/>
      <name val="Arial"/>
      <family val="2"/>
    </font>
    <font>
      <sz val="8"/>
      <name val="Arial"/>
      <family val="2"/>
    </font>
    <font>
      <sz val="9"/>
      <name val="Arial"/>
      <family val="2"/>
    </font>
    <font>
      <b/>
      <sz val="9"/>
      <name val="Arial"/>
      <family val="2"/>
    </font>
    <font>
      <b/>
      <sz val="10"/>
      <name val="Arial"/>
      <family val="2"/>
    </font>
    <font>
      <b/>
      <sz val="11"/>
      <name val="Arial"/>
      <family val="2"/>
    </font>
    <font>
      <b/>
      <sz val="8"/>
      <name val="Arial"/>
      <family val="2"/>
    </font>
    <font>
      <sz val="12"/>
      <name val="Arial"/>
      <family val="2"/>
    </font>
    <font>
      <vertAlign val="subscript"/>
      <sz val="12"/>
      <name val="Arial"/>
      <family val="2"/>
    </font>
    <font>
      <i/>
      <sz val="8"/>
      <name val="Arial"/>
      <family val="2"/>
    </font>
    <font>
      <b/>
      <sz val="14"/>
      <name val="Arial"/>
      <family val="2"/>
    </font>
    <font>
      <b/>
      <sz val="12"/>
      <name val="Arial"/>
      <family val="2"/>
    </font>
    <font>
      <sz val="10"/>
      <color theme="0"/>
      <name val="Arial"/>
      <family val="2"/>
    </font>
    <font>
      <sz val="11"/>
      <name val="Arial"/>
      <family val="2"/>
    </font>
    <font>
      <sz val="10"/>
      <color theme="0" tint="-0.14999847407452621"/>
      <name val="Arial"/>
      <family val="2"/>
    </font>
    <font>
      <b/>
      <i/>
      <sz val="14"/>
      <name val="Arial"/>
      <family val="2"/>
    </font>
    <font>
      <sz val="11"/>
      <color theme="1"/>
      <name val="Arial"/>
      <family val="2"/>
    </font>
  </fonts>
  <fills count="9">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theme="1"/>
        <bgColor indexed="64"/>
      </patternFill>
    </fill>
    <fill>
      <patternFill patternType="solid">
        <fgColor indexed="42"/>
        <bgColor indexed="64"/>
      </patternFill>
    </fill>
    <fill>
      <patternFill patternType="solid">
        <fgColor rgb="FFCCFFCC"/>
        <bgColor indexed="64"/>
      </patternFill>
    </fill>
    <fill>
      <patternFill patternType="solid">
        <fgColor theme="4" tint="0.59999389629810485"/>
        <bgColor indexed="64"/>
      </patternFill>
    </fill>
    <fill>
      <patternFill patternType="solid">
        <fgColor theme="9" tint="0.39997558519241921"/>
        <bgColor indexed="64"/>
      </patternFill>
    </fill>
  </fills>
  <borders count="1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0" fontId="2" fillId="2" borderId="1" applyNumberFormat="0" applyAlignment="0" applyProtection="0"/>
    <xf numFmtId="0" fontId="3" fillId="0" borderId="0"/>
    <xf numFmtId="9"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5" fillId="0" borderId="0"/>
  </cellStyleXfs>
  <cellXfs count="148">
    <xf numFmtId="0" fontId="0" fillId="0" borderId="0" xfId="0"/>
    <xf numFmtId="9" fontId="5" fillId="3" borderId="0" xfId="3" applyFont="1" applyFill="1" applyProtection="1"/>
    <xf numFmtId="0" fontId="2" fillId="3" borderId="0" xfId="1" applyFill="1" applyBorder="1" applyProtection="1"/>
    <xf numFmtId="0" fontId="2" fillId="3" borderId="0" xfId="1" applyNumberFormat="1" applyFill="1" applyBorder="1" applyProtection="1"/>
    <xf numFmtId="14" fontId="2" fillId="3" borderId="0" xfId="1" applyNumberFormat="1" applyFill="1" applyBorder="1" applyProtection="1"/>
    <xf numFmtId="0" fontId="2" fillId="3" borderId="13" xfId="1" applyFill="1" applyBorder="1" applyProtection="1"/>
    <xf numFmtId="0" fontId="2" fillId="3" borderId="0" xfId="1" applyFill="1" applyBorder="1" applyAlignment="1" applyProtection="1">
      <alignment horizontal="left"/>
    </xf>
    <xf numFmtId="9" fontId="7" fillId="5" borderId="2" xfId="3" applyFont="1" applyFill="1" applyBorder="1" applyAlignment="1" applyProtection="1">
      <alignment vertical="center"/>
    </xf>
    <xf numFmtId="0" fontId="5" fillId="3" borderId="0" xfId="8" applyFill="1" applyProtection="1"/>
    <xf numFmtId="0" fontId="4" fillId="3" borderId="0" xfId="8" applyFont="1" applyFill="1" applyProtection="1"/>
    <xf numFmtId="0" fontId="5" fillId="0" borderId="0" xfId="8" applyProtection="1"/>
    <xf numFmtId="0" fontId="5" fillId="0" borderId="0" xfId="8" applyAlignment="1" applyProtection="1">
      <alignment horizontal="center" vertical="center" wrapText="1"/>
    </xf>
    <xf numFmtId="164" fontId="5" fillId="3" borderId="0" xfId="8" applyNumberFormat="1" applyFill="1" applyProtection="1"/>
    <xf numFmtId="0" fontId="5" fillId="3" borderId="0" xfId="8" applyFill="1" applyAlignment="1" applyProtection="1">
      <alignment horizontal="center" vertical="center" wrapText="1"/>
    </xf>
    <xf numFmtId="0" fontId="5" fillId="3" borderId="0" xfId="8" applyFont="1" applyFill="1" applyAlignment="1" applyProtection="1">
      <alignment horizontal="center" vertical="center" wrapText="1"/>
    </xf>
    <xf numFmtId="165" fontId="5" fillId="3" borderId="0" xfId="8" applyNumberFormat="1" applyFill="1" applyProtection="1"/>
    <xf numFmtId="166" fontId="5" fillId="3" borderId="0" xfId="8" applyNumberFormat="1" applyFill="1" applyProtection="1"/>
    <xf numFmtId="15" fontId="5" fillId="3" borderId="0" xfId="8" applyNumberFormat="1" applyFill="1" applyProtection="1"/>
    <xf numFmtId="14" fontId="5" fillId="3" borderId="0" xfId="8" applyNumberFormat="1" applyFont="1" applyFill="1" applyProtection="1"/>
    <xf numFmtId="2" fontId="5" fillId="3" borderId="0" xfId="8" applyNumberFormat="1" applyFill="1" applyProtection="1"/>
    <xf numFmtId="0" fontId="6" fillId="3" borderId="0" xfId="8" applyFont="1" applyFill="1" applyProtection="1"/>
    <xf numFmtId="0" fontId="5" fillId="3" borderId="0" xfId="8" applyFill="1" applyAlignment="1" applyProtection="1">
      <alignment vertical="top" wrapText="1"/>
    </xf>
    <xf numFmtId="0" fontId="5" fillId="3" borderId="0" xfId="8" applyFont="1" applyFill="1" applyProtection="1"/>
    <xf numFmtId="0" fontId="5" fillId="3" borderId="0" xfId="8" applyFill="1" applyBorder="1" applyProtection="1"/>
    <xf numFmtId="0" fontId="5" fillId="3" borderId="0" xfId="8" applyFont="1" applyFill="1" applyBorder="1" applyProtection="1"/>
    <xf numFmtId="0" fontId="17" fillId="3" borderId="0" xfId="8" applyFont="1" applyFill="1" applyProtection="1"/>
    <xf numFmtId="0" fontId="18" fillId="3" borderId="0" xfId="8" applyFont="1" applyFill="1" applyBorder="1" applyAlignment="1" applyProtection="1">
      <alignment horizontal="left" vertical="center"/>
    </xf>
    <xf numFmtId="0" fontId="19" fillId="3" borderId="12" xfId="8" applyFont="1" applyFill="1" applyBorder="1" applyProtection="1"/>
    <xf numFmtId="0" fontId="18" fillId="3" borderId="0" xfId="8" applyFont="1" applyFill="1" applyBorder="1" applyAlignment="1" applyProtection="1">
      <alignment vertical="center"/>
    </xf>
    <xf numFmtId="0" fontId="16" fillId="3" borderId="16" xfId="8" applyFont="1" applyFill="1" applyBorder="1" applyAlignment="1" applyProtection="1">
      <alignment horizontal="center" vertical="center" wrapText="1"/>
    </xf>
    <xf numFmtId="0" fontId="6" fillId="3" borderId="2" xfId="8" applyFont="1" applyFill="1" applyBorder="1" applyAlignment="1" applyProtection="1">
      <alignment horizontal="center" vertical="center" wrapText="1"/>
      <protection hidden="1"/>
    </xf>
    <xf numFmtId="0" fontId="15" fillId="3" borderId="2" xfId="8" applyFont="1" applyFill="1" applyBorder="1" applyAlignment="1" applyProtection="1">
      <alignment horizontal="center" vertical="center"/>
      <protection hidden="1"/>
    </xf>
    <xf numFmtId="0" fontId="5" fillId="3" borderId="2" xfId="8" applyFont="1" applyFill="1" applyBorder="1" applyAlignment="1" applyProtection="1">
      <alignment horizontal="center" vertical="center" wrapText="1"/>
      <protection hidden="1"/>
    </xf>
    <xf numFmtId="0" fontId="12" fillId="3" borderId="2" xfId="8" applyFont="1" applyFill="1" applyBorder="1" applyAlignment="1" applyProtection="1">
      <alignment horizontal="center" vertical="center" wrapText="1"/>
      <protection hidden="1"/>
    </xf>
    <xf numFmtId="0" fontId="16" fillId="3" borderId="7" xfId="8" applyFont="1" applyFill="1" applyBorder="1" applyAlignment="1" applyProtection="1">
      <alignment horizontal="center" vertical="top" wrapText="1"/>
      <protection hidden="1"/>
    </xf>
    <xf numFmtId="0" fontId="16" fillId="3" borderId="4" xfId="8" applyFont="1" applyFill="1" applyBorder="1" applyAlignment="1" applyProtection="1">
      <alignment horizontal="right" vertical="top" wrapText="1"/>
      <protection hidden="1"/>
    </xf>
    <xf numFmtId="0" fontId="7" fillId="3" borderId="2" xfId="8" applyNumberFormat="1" applyFont="1" applyFill="1" applyBorder="1" applyAlignment="1" applyProtection="1">
      <alignment vertical="center" wrapText="1"/>
      <protection hidden="1"/>
    </xf>
    <xf numFmtId="0" fontId="7" fillId="3" borderId="2" xfId="8" applyFont="1" applyFill="1" applyBorder="1" applyAlignment="1" applyProtection="1">
      <alignment vertical="center" wrapText="1"/>
      <protection hidden="1"/>
    </xf>
    <xf numFmtId="0" fontId="7" fillId="3" borderId="4" xfId="8" applyFont="1" applyFill="1" applyBorder="1" applyAlignment="1" applyProtection="1">
      <alignment vertical="center" wrapText="1"/>
      <protection hidden="1"/>
    </xf>
    <xf numFmtId="0" fontId="7" fillId="3" borderId="2" xfId="8" applyFont="1" applyFill="1" applyBorder="1" applyAlignment="1" applyProtection="1">
      <alignment horizontal="center" vertical="center" wrapText="1"/>
      <protection hidden="1"/>
    </xf>
    <xf numFmtId="0" fontId="16" fillId="3" borderId="12" xfId="8" applyFont="1" applyFill="1" applyBorder="1" applyAlignment="1" applyProtection="1">
      <alignment horizontal="center" vertical="center" wrapText="1"/>
      <protection hidden="1"/>
    </xf>
    <xf numFmtId="0" fontId="16" fillId="3" borderId="2" xfId="8" applyFont="1" applyFill="1" applyBorder="1" applyAlignment="1" applyProtection="1">
      <alignment horizontal="right" vertical="center" wrapText="1"/>
      <protection hidden="1"/>
    </xf>
    <xf numFmtId="0" fontId="5" fillId="4" borderId="2" xfId="8" applyFill="1" applyBorder="1" applyProtection="1">
      <protection hidden="1"/>
    </xf>
    <xf numFmtId="0" fontId="15" fillId="3" borderId="6" xfId="8" applyFont="1" applyFill="1" applyBorder="1" applyAlignment="1" applyProtection="1">
      <alignment horizontal="center" vertical="center"/>
      <protection hidden="1"/>
    </xf>
    <xf numFmtId="15" fontId="6" fillId="4" borderId="2" xfId="8" applyNumberFormat="1" applyFont="1" applyFill="1" applyBorder="1" applyAlignment="1" applyProtection="1">
      <alignment horizontal="center" vertical="center" wrapText="1"/>
      <protection hidden="1"/>
    </xf>
    <xf numFmtId="0" fontId="6" fillId="3" borderId="12" xfId="8" applyFont="1" applyFill="1" applyBorder="1" applyAlignment="1" applyProtection="1">
      <alignment horizontal="center" wrapText="1"/>
      <protection hidden="1"/>
    </xf>
    <xf numFmtId="0" fontId="11" fillId="3" borderId="6" xfId="8" applyFont="1" applyFill="1" applyBorder="1" applyAlignment="1" applyProtection="1">
      <alignment vertical="center" wrapText="1"/>
      <protection hidden="1"/>
    </xf>
    <xf numFmtId="0" fontId="5" fillId="3" borderId="2" xfId="8" applyFill="1" applyBorder="1" applyProtection="1">
      <protection hidden="1"/>
    </xf>
    <xf numFmtId="0" fontId="4" fillId="3" borderId="2" xfId="8" applyFont="1" applyFill="1" applyBorder="1" applyProtection="1">
      <protection hidden="1"/>
    </xf>
    <xf numFmtId="0" fontId="7" fillId="3" borderId="2" xfId="8" applyFont="1" applyFill="1" applyBorder="1" applyAlignment="1" applyProtection="1">
      <alignment horizontal="center" vertical="center"/>
      <protection hidden="1"/>
    </xf>
    <xf numFmtId="0" fontId="7" fillId="5" borderId="2" xfId="8" applyFont="1" applyFill="1" applyBorder="1" applyAlignment="1" applyProtection="1">
      <alignment horizontal="center" vertical="center" wrapText="1"/>
      <protection hidden="1"/>
    </xf>
    <xf numFmtId="0" fontId="6" fillId="5" borderId="7" xfId="8" applyFont="1" applyFill="1" applyBorder="1" applyAlignment="1" applyProtection="1">
      <alignment vertical="center" wrapText="1"/>
      <protection hidden="1"/>
    </xf>
    <xf numFmtId="0" fontId="12" fillId="3" borderId="2" xfId="8" applyFont="1" applyFill="1" applyBorder="1" applyAlignment="1" applyProtection="1">
      <alignment horizontal="center" vertical="center"/>
      <protection hidden="1"/>
    </xf>
    <xf numFmtId="167" fontId="7" fillId="4" borderId="16" xfId="3" applyNumberFormat="1" applyFont="1" applyFill="1" applyBorder="1" applyAlignment="1" applyProtection="1">
      <alignment vertical="center"/>
      <protection locked="0" hidden="1"/>
    </xf>
    <xf numFmtId="0" fontId="6" fillId="5" borderId="8" xfId="8" applyFont="1" applyFill="1" applyBorder="1" applyAlignment="1" applyProtection="1">
      <alignment vertical="center" wrapText="1"/>
      <protection hidden="1"/>
    </xf>
    <xf numFmtId="164" fontId="7" fillId="4" borderId="2" xfId="4" applyNumberFormat="1" applyFont="1" applyFill="1" applyBorder="1" applyAlignment="1" applyProtection="1">
      <alignment horizontal="center" vertical="center"/>
      <protection hidden="1"/>
    </xf>
    <xf numFmtId="9" fontId="7" fillId="5" borderId="2" xfId="3" applyFont="1" applyFill="1" applyBorder="1" applyAlignment="1" applyProtection="1">
      <alignment horizontal="center" vertical="center"/>
      <protection hidden="1"/>
    </xf>
    <xf numFmtId="164" fontId="7" fillId="4" borderId="15" xfId="4" applyNumberFormat="1" applyFont="1" applyFill="1" applyBorder="1" applyAlignment="1" applyProtection="1">
      <alignment horizontal="center" vertical="center"/>
      <protection hidden="1"/>
    </xf>
    <xf numFmtId="0" fontId="6" fillId="6" borderId="8" xfId="8" applyFont="1" applyFill="1" applyBorder="1" applyAlignment="1" applyProtection="1">
      <alignment vertical="center" wrapText="1"/>
      <protection hidden="1"/>
    </xf>
    <xf numFmtId="164" fontId="7" fillId="4" borderId="12" xfId="4" applyNumberFormat="1" applyFont="1" applyFill="1" applyBorder="1" applyAlignment="1" applyProtection="1">
      <alignment horizontal="center" vertical="center"/>
      <protection hidden="1"/>
    </xf>
    <xf numFmtId="0" fontId="6" fillId="3" borderId="0" xfId="8" applyFont="1" applyFill="1" applyAlignment="1" applyProtection="1">
      <alignment horizontal="center" wrapText="1"/>
      <protection hidden="1"/>
    </xf>
    <xf numFmtId="0" fontId="11" fillId="3" borderId="5" xfId="8" applyFont="1" applyFill="1" applyBorder="1" applyAlignment="1" applyProtection="1">
      <alignment vertical="center" wrapText="1"/>
      <protection hidden="1"/>
    </xf>
    <xf numFmtId="0" fontId="11" fillId="3" borderId="0" xfId="8" applyFont="1" applyFill="1" applyBorder="1" applyAlignment="1" applyProtection="1">
      <alignment vertical="center" wrapText="1"/>
      <protection hidden="1"/>
    </xf>
    <xf numFmtId="0" fontId="5" fillId="3" borderId="0" xfId="8" applyFill="1" applyBorder="1" applyProtection="1">
      <protection hidden="1"/>
    </xf>
    <xf numFmtId="0" fontId="4" fillId="3" borderId="0" xfId="8" applyFont="1" applyFill="1" applyBorder="1" applyProtection="1">
      <protection hidden="1"/>
    </xf>
    <xf numFmtId="43" fontId="6" fillId="4" borderId="13" xfId="4" applyNumberFormat="1" applyFont="1" applyFill="1" applyBorder="1" applyAlignment="1" applyProtection="1">
      <alignment horizontal="center" vertical="center"/>
      <protection hidden="1"/>
    </xf>
    <xf numFmtId="0" fontId="6" fillId="5" borderId="2" xfId="8" applyFont="1" applyFill="1" applyBorder="1" applyAlignment="1" applyProtection="1">
      <alignment vertical="center" wrapText="1"/>
      <protection hidden="1"/>
    </xf>
    <xf numFmtId="2" fontId="12" fillId="3" borderId="2" xfId="8" applyNumberFormat="1" applyFont="1" applyFill="1" applyBorder="1" applyAlignment="1" applyProtection="1">
      <alignment horizontal="center" vertical="center"/>
      <protection hidden="1"/>
    </xf>
    <xf numFmtId="165" fontId="7" fillId="5" borderId="4" xfId="4" applyNumberFormat="1" applyFont="1" applyFill="1" applyBorder="1" applyAlignment="1" applyProtection="1">
      <alignment horizontal="center" vertical="center" wrapText="1"/>
      <protection hidden="1"/>
    </xf>
    <xf numFmtId="2" fontId="12" fillId="3" borderId="2" xfId="8" applyNumberFormat="1" applyFont="1" applyFill="1" applyBorder="1" applyAlignment="1" applyProtection="1">
      <alignment horizontal="center" vertical="center" wrapText="1"/>
      <protection hidden="1"/>
    </xf>
    <xf numFmtId="168" fontId="12" fillId="3" borderId="2" xfId="8" applyNumberFormat="1" applyFont="1" applyFill="1" applyBorder="1" applyAlignment="1" applyProtection="1">
      <alignment horizontal="center" vertical="center"/>
      <protection hidden="1"/>
    </xf>
    <xf numFmtId="43" fontId="11" fillId="3" borderId="5" xfId="8" applyNumberFormat="1" applyFont="1" applyFill="1" applyBorder="1" applyAlignment="1" applyProtection="1">
      <alignment vertical="center" wrapText="1"/>
      <protection hidden="1"/>
    </xf>
    <xf numFmtId="43" fontId="6" fillId="4" borderId="0" xfId="4" applyNumberFormat="1" applyFont="1" applyFill="1" applyBorder="1" applyAlignment="1" applyProtection="1">
      <alignment horizontal="center" vertical="center"/>
      <protection hidden="1"/>
    </xf>
    <xf numFmtId="0" fontId="6" fillId="3" borderId="2" xfId="8" applyFont="1" applyFill="1" applyBorder="1" applyAlignment="1" applyProtection="1">
      <alignment horizontal="center" wrapText="1"/>
      <protection hidden="1"/>
    </xf>
    <xf numFmtId="164" fontId="11" fillId="3" borderId="5" xfId="8" applyNumberFormat="1" applyFont="1" applyFill="1" applyBorder="1" applyAlignment="1" applyProtection="1">
      <alignment vertical="top" wrapText="1"/>
      <protection hidden="1"/>
    </xf>
    <xf numFmtId="0" fontId="11" fillId="3" borderId="5" xfId="8" applyFont="1" applyFill="1" applyBorder="1" applyAlignment="1" applyProtection="1">
      <alignment vertical="top" wrapText="1"/>
      <protection hidden="1"/>
    </xf>
    <xf numFmtId="0" fontId="5" fillId="3" borderId="2" xfId="8" applyFill="1" applyBorder="1" applyAlignment="1" applyProtection="1">
      <alignment vertical="top" wrapText="1"/>
      <protection hidden="1"/>
    </xf>
    <xf numFmtId="0" fontId="4" fillId="3" borderId="2" xfId="8" applyFont="1" applyFill="1" applyBorder="1" applyAlignment="1" applyProtection="1">
      <alignment vertical="top" wrapText="1"/>
      <protection hidden="1"/>
    </xf>
    <xf numFmtId="3" fontId="7" fillId="4" borderId="2" xfId="4" applyNumberFormat="1" applyFont="1" applyFill="1" applyBorder="1" applyAlignment="1" applyProtection="1">
      <alignment horizontal="center" vertical="center"/>
      <protection hidden="1"/>
    </xf>
    <xf numFmtId="4" fontId="7" fillId="4" borderId="2" xfId="4" applyNumberFormat="1" applyFont="1" applyFill="1" applyBorder="1" applyAlignment="1" applyProtection="1">
      <alignment horizontal="center" vertical="center"/>
      <protection hidden="1"/>
    </xf>
    <xf numFmtId="167" fontId="7" fillId="4" borderId="2" xfId="3" applyNumberFormat="1" applyFont="1" applyFill="1" applyBorder="1" applyAlignment="1" applyProtection="1">
      <alignment horizontal="center" vertical="center"/>
      <protection hidden="1"/>
    </xf>
    <xf numFmtId="0" fontId="11" fillId="3" borderId="9" xfId="8" applyFont="1" applyFill="1" applyBorder="1" applyAlignment="1" applyProtection="1">
      <alignment vertical="top" wrapText="1"/>
      <protection hidden="1"/>
    </xf>
    <xf numFmtId="0" fontId="11" fillId="3" borderId="9" xfId="8" applyFont="1" applyFill="1" applyBorder="1" applyAlignment="1" applyProtection="1">
      <alignment vertical="center" wrapText="1"/>
      <protection hidden="1"/>
    </xf>
    <xf numFmtId="164" fontId="11" fillId="3" borderId="9" xfId="8" applyNumberFormat="1" applyFont="1" applyFill="1" applyBorder="1" applyAlignment="1" applyProtection="1">
      <alignment vertical="top" wrapText="1"/>
      <protection hidden="1"/>
    </xf>
    <xf numFmtId="0" fontId="10" fillId="4" borderId="0" xfId="8" applyFont="1" applyFill="1" applyBorder="1" applyAlignment="1" applyProtection="1">
      <alignment horizontal="left" vertical="center" wrapText="1"/>
      <protection hidden="1"/>
    </xf>
    <xf numFmtId="0" fontId="10" fillId="3" borderId="5" xfId="8" applyFont="1" applyFill="1" applyBorder="1" applyAlignment="1" applyProtection="1">
      <alignment vertical="center" wrapText="1"/>
      <protection hidden="1"/>
    </xf>
    <xf numFmtId="0" fontId="10" fillId="3" borderId="4" xfId="8" applyFont="1" applyFill="1" applyBorder="1" applyAlignment="1" applyProtection="1">
      <alignment vertical="center" wrapText="1"/>
      <protection hidden="1"/>
    </xf>
    <xf numFmtId="0" fontId="7" fillId="3" borderId="2" xfId="8" applyFont="1" applyFill="1" applyBorder="1" applyAlignment="1" applyProtection="1">
      <alignment horizontal="center"/>
      <protection hidden="1"/>
    </xf>
    <xf numFmtId="0" fontId="9" fillId="4" borderId="2" xfId="8" applyFont="1" applyFill="1" applyBorder="1" applyAlignment="1" applyProtection="1">
      <alignment horizontal="right"/>
      <protection hidden="1"/>
    </xf>
    <xf numFmtId="0" fontId="5" fillId="4" borderId="2" xfId="8" applyFont="1" applyFill="1" applyBorder="1" applyProtection="1">
      <protection hidden="1"/>
    </xf>
    <xf numFmtId="0" fontId="5" fillId="4" borderId="3" xfId="8" applyFont="1" applyFill="1" applyBorder="1" applyProtection="1">
      <protection hidden="1"/>
    </xf>
    <xf numFmtId="164" fontId="7" fillId="4" borderId="2" xfId="8" applyNumberFormat="1" applyFont="1" applyFill="1" applyBorder="1" applyAlignment="1" applyProtection="1">
      <alignment horizontal="center" vertical="center"/>
      <protection hidden="1"/>
    </xf>
    <xf numFmtId="0" fontId="6" fillId="3" borderId="2" xfId="8" applyFont="1" applyFill="1" applyBorder="1" applyProtection="1">
      <protection hidden="1"/>
    </xf>
    <xf numFmtId="15" fontId="6" fillId="6" borderId="2" xfId="8" applyNumberFormat="1" applyFont="1" applyFill="1" applyBorder="1" applyAlignment="1" applyProtection="1">
      <alignment horizontal="center" vertical="center" wrapText="1"/>
      <protection locked="0"/>
    </xf>
    <xf numFmtId="164" fontId="7" fillId="5" borderId="2" xfId="4" applyNumberFormat="1" applyFont="1" applyFill="1" applyBorder="1" applyAlignment="1" applyProtection="1">
      <alignment vertical="center"/>
      <protection locked="0"/>
    </xf>
    <xf numFmtId="167" fontId="7" fillId="5" borderId="2" xfId="3" applyNumberFormat="1" applyFont="1" applyFill="1" applyBorder="1" applyAlignment="1" applyProtection="1">
      <alignment vertical="center"/>
      <protection locked="0"/>
    </xf>
    <xf numFmtId="43" fontId="7" fillId="6" borderId="2" xfId="4" applyFont="1" applyFill="1" applyBorder="1" applyAlignment="1" applyProtection="1">
      <alignment vertical="center"/>
      <protection locked="0"/>
    </xf>
    <xf numFmtId="164" fontId="7" fillId="5" borderId="4" xfId="4" applyNumberFormat="1" applyFont="1" applyFill="1" applyBorder="1" applyAlignment="1" applyProtection="1">
      <alignment horizontal="center" vertical="center"/>
      <protection locked="0"/>
    </xf>
    <xf numFmtId="164" fontId="7" fillId="6" borderId="4" xfId="4" applyNumberFormat="1" applyFont="1" applyFill="1" applyBorder="1" applyAlignment="1" applyProtection="1">
      <alignment horizontal="center" vertical="center"/>
      <protection locked="0"/>
    </xf>
    <xf numFmtId="165" fontId="7" fillId="5" borderId="4" xfId="4" applyNumberFormat="1" applyFont="1" applyFill="1" applyBorder="1" applyAlignment="1" applyProtection="1">
      <alignment horizontal="center" vertical="center"/>
      <protection locked="0"/>
    </xf>
    <xf numFmtId="43" fontId="7" fillId="5" borderId="4" xfId="4" applyNumberFormat="1" applyFont="1" applyFill="1" applyBorder="1" applyAlignment="1" applyProtection="1">
      <alignment horizontal="center" vertical="center"/>
      <protection locked="0"/>
    </xf>
    <xf numFmtId="167" fontId="7" fillId="5" borderId="2" xfId="3" applyNumberFormat="1" applyFont="1" applyFill="1" applyBorder="1" applyAlignment="1" applyProtection="1">
      <alignment horizontal="center" vertical="center"/>
      <protection locked="0"/>
    </xf>
    <xf numFmtId="164" fontId="7" fillId="5" borderId="2" xfId="4" applyNumberFormat="1" applyFont="1" applyFill="1" applyBorder="1" applyAlignment="1" applyProtection="1">
      <alignment horizontal="center" vertical="center"/>
      <protection locked="0"/>
    </xf>
    <xf numFmtId="0" fontId="5" fillId="0" borderId="0" xfId="8" applyFont="1" applyProtection="1"/>
    <xf numFmtId="164" fontId="20" fillId="7" borderId="2" xfId="4" applyNumberFormat="1" applyFont="1" applyFill="1" applyBorder="1" applyAlignment="1" applyProtection="1">
      <alignment horizontal="center" vertical="center"/>
      <protection locked="0"/>
    </xf>
    <xf numFmtId="164" fontId="7" fillId="7" borderId="4" xfId="4" applyNumberFormat="1" applyFont="1" applyFill="1" applyBorder="1" applyAlignment="1" applyProtection="1">
      <alignment horizontal="center" vertical="center"/>
    </xf>
    <xf numFmtId="0" fontId="7" fillId="7" borderId="2" xfId="8" applyFont="1" applyFill="1" applyBorder="1" applyAlignment="1" applyProtection="1">
      <alignment horizontal="center" vertical="center" wrapText="1"/>
      <protection hidden="1"/>
    </xf>
    <xf numFmtId="164" fontId="7" fillId="7" borderId="2" xfId="4" applyNumberFormat="1" applyFont="1" applyFill="1" applyBorder="1" applyAlignment="1" applyProtection="1">
      <alignment horizontal="center" vertical="center"/>
      <protection locked="0" hidden="1"/>
    </xf>
    <xf numFmtId="0" fontId="6" fillId="7" borderId="8" xfId="8" applyFont="1" applyFill="1" applyBorder="1" applyAlignment="1" applyProtection="1">
      <alignment vertical="center" wrapText="1"/>
      <protection hidden="1"/>
    </xf>
    <xf numFmtId="9" fontId="7" fillId="7" borderId="2" xfId="3" applyFont="1" applyFill="1" applyBorder="1" applyAlignment="1" applyProtection="1">
      <alignment horizontal="center" vertical="center"/>
      <protection locked="0" hidden="1"/>
    </xf>
    <xf numFmtId="164" fontId="7" fillId="8" borderId="2" xfId="4" applyNumberFormat="1" applyFont="1" applyFill="1" applyBorder="1" applyAlignment="1" applyProtection="1">
      <alignment horizontal="center" vertical="center"/>
    </xf>
    <xf numFmtId="169" fontId="7" fillId="8" borderId="2" xfId="4" applyNumberFormat="1" applyFont="1" applyFill="1" applyBorder="1" applyAlignment="1" applyProtection="1">
      <alignment horizontal="center" vertical="center"/>
      <protection hidden="1"/>
    </xf>
    <xf numFmtId="0" fontId="7" fillId="8" borderId="2" xfId="8" applyFont="1" applyFill="1" applyBorder="1" applyAlignment="1" applyProtection="1">
      <alignment horizontal="center" vertical="center" wrapText="1"/>
      <protection hidden="1"/>
    </xf>
    <xf numFmtId="164" fontId="7" fillId="8" borderId="2" xfId="4" applyNumberFormat="1" applyFont="1" applyFill="1" applyBorder="1" applyAlignment="1" applyProtection="1">
      <alignment horizontal="center" vertical="center"/>
      <protection hidden="1"/>
    </xf>
    <xf numFmtId="0" fontId="6" fillId="8" borderId="8" xfId="8" applyFont="1" applyFill="1" applyBorder="1" applyAlignment="1" applyProtection="1">
      <alignment vertical="center" wrapText="1"/>
      <protection hidden="1"/>
    </xf>
    <xf numFmtId="0" fontId="6" fillId="8" borderId="2" xfId="8" applyFont="1" applyFill="1" applyBorder="1" applyAlignment="1" applyProtection="1">
      <alignment vertical="center" wrapText="1"/>
      <protection hidden="1"/>
    </xf>
    <xf numFmtId="37" fontId="7" fillId="8" borderId="4" xfId="4" applyNumberFormat="1" applyFont="1" applyFill="1" applyBorder="1" applyAlignment="1" applyProtection="1">
      <alignment horizontal="center" vertical="center"/>
      <protection hidden="1"/>
    </xf>
    <xf numFmtId="37" fontId="7" fillId="8" borderId="2" xfId="4" applyNumberFormat="1" applyFont="1" applyFill="1" applyBorder="1" applyAlignment="1" applyProtection="1">
      <alignment horizontal="center" vertical="center"/>
      <protection hidden="1"/>
    </xf>
    <xf numFmtId="0" fontId="7" fillId="8" borderId="12" xfId="8" applyFont="1" applyFill="1" applyBorder="1" applyAlignment="1" applyProtection="1">
      <alignment horizontal="center" vertical="center" wrapText="1"/>
      <protection hidden="1"/>
    </xf>
    <xf numFmtId="164" fontId="7" fillId="8" borderId="4" xfId="4" applyNumberFormat="1" applyFont="1" applyFill="1" applyBorder="1" applyAlignment="1" applyProtection="1">
      <alignment horizontal="center" vertical="center"/>
      <protection hidden="1"/>
    </xf>
    <xf numFmtId="0" fontId="6" fillId="7" borderId="2" xfId="8" applyFont="1" applyFill="1" applyBorder="1" applyAlignment="1" applyProtection="1">
      <alignment horizontal="left" vertical="center" wrapText="1"/>
      <protection hidden="1"/>
    </xf>
    <xf numFmtId="164" fontId="7" fillId="8" borderId="14" xfId="4" applyNumberFormat="1" applyFont="1" applyFill="1" applyBorder="1" applyAlignment="1" applyProtection="1">
      <alignment horizontal="center" vertical="center"/>
      <protection hidden="1"/>
    </xf>
    <xf numFmtId="9" fontId="7" fillId="8" borderId="2" xfId="3" applyFont="1" applyFill="1" applyBorder="1" applyAlignment="1" applyProtection="1">
      <alignment horizontal="center" vertical="center"/>
      <protection hidden="1"/>
    </xf>
    <xf numFmtId="164" fontId="7" fillId="8" borderId="12" xfId="4" applyNumberFormat="1" applyFont="1" applyFill="1" applyBorder="1" applyAlignment="1" applyProtection="1">
      <alignment horizontal="center" vertical="center"/>
      <protection hidden="1"/>
    </xf>
    <xf numFmtId="0" fontId="6" fillId="8" borderId="8" xfId="8" applyNumberFormat="1" applyFont="1" applyFill="1" applyBorder="1" applyAlignment="1" applyProtection="1">
      <alignment vertical="center" wrapText="1"/>
      <protection hidden="1"/>
    </xf>
    <xf numFmtId="3" fontId="7" fillId="8" borderId="2" xfId="4" applyNumberFormat="1" applyFont="1" applyFill="1" applyBorder="1" applyAlignment="1" applyProtection="1">
      <alignment horizontal="center" vertical="center"/>
      <protection hidden="1"/>
    </xf>
    <xf numFmtId="0" fontId="8" fillId="8" borderId="2" xfId="4" applyNumberFormat="1" applyFont="1" applyFill="1" applyBorder="1" applyAlignment="1" applyProtection="1">
      <alignment horizontal="center" vertical="center"/>
      <protection hidden="1"/>
    </xf>
    <xf numFmtId="164" fontId="7" fillId="8" borderId="3" xfId="4" applyNumberFormat="1" applyFont="1" applyFill="1" applyBorder="1" applyAlignment="1" applyProtection="1">
      <alignment horizontal="center" vertical="center"/>
      <protection hidden="1"/>
    </xf>
    <xf numFmtId="164" fontId="7" fillId="8" borderId="2" xfId="8" applyNumberFormat="1" applyFont="1" applyFill="1" applyBorder="1" applyAlignment="1" applyProtection="1">
      <alignment horizontal="center" vertical="center"/>
      <protection hidden="1"/>
    </xf>
    <xf numFmtId="0" fontId="6" fillId="8" borderId="2" xfId="8" applyFont="1" applyFill="1" applyBorder="1" applyAlignment="1" applyProtection="1">
      <alignment vertical="center"/>
      <protection hidden="1"/>
    </xf>
    <xf numFmtId="0" fontId="5" fillId="0" borderId="0" xfId="8" applyFill="1" applyAlignment="1" applyProtection="1">
      <alignment horizontal="center" vertical="center" wrapText="1"/>
    </xf>
    <xf numFmtId="0" fontId="5" fillId="0" borderId="0" xfId="8" applyFill="1" applyProtection="1"/>
    <xf numFmtId="164" fontId="5" fillId="0" borderId="0" xfId="8" applyNumberFormat="1" applyFill="1" applyProtection="1"/>
    <xf numFmtId="0" fontId="21" fillId="0" borderId="8" xfId="0" applyFont="1" applyBorder="1" applyAlignment="1">
      <alignment horizontal="left" vertical="center" wrapText="1"/>
    </xf>
    <xf numFmtId="0" fontId="21" fillId="0" borderId="5" xfId="0" applyFont="1" applyBorder="1" applyAlignment="1">
      <alignment horizontal="left" vertical="center" wrapText="1"/>
    </xf>
    <xf numFmtId="0" fontId="21" fillId="0" borderId="4" xfId="0" applyFont="1" applyBorder="1" applyAlignment="1">
      <alignment horizontal="left" vertical="center" wrapText="1"/>
    </xf>
    <xf numFmtId="0" fontId="10" fillId="3" borderId="8" xfId="8" applyFont="1" applyFill="1" applyBorder="1" applyAlignment="1" applyProtection="1">
      <alignment horizontal="center" vertical="center" wrapText="1"/>
      <protection hidden="1"/>
    </xf>
    <xf numFmtId="0" fontId="10" fillId="3" borderId="5" xfId="8" applyFont="1" applyFill="1" applyBorder="1" applyAlignment="1" applyProtection="1">
      <alignment horizontal="center" vertical="center" wrapText="1"/>
      <protection hidden="1"/>
    </xf>
    <xf numFmtId="0" fontId="10" fillId="3" borderId="11" xfId="8" applyFont="1" applyFill="1" applyBorder="1" applyAlignment="1" applyProtection="1">
      <alignment horizontal="center" vertical="center" wrapText="1"/>
      <protection hidden="1"/>
    </xf>
    <xf numFmtId="0" fontId="10" fillId="3" borderId="9" xfId="8" applyFont="1" applyFill="1" applyBorder="1" applyAlignment="1" applyProtection="1">
      <alignment horizontal="center" vertical="center" wrapText="1"/>
      <protection hidden="1"/>
    </xf>
    <xf numFmtId="0" fontId="10" fillId="3" borderId="10" xfId="8" applyFont="1" applyFill="1" applyBorder="1" applyAlignment="1" applyProtection="1">
      <alignment horizontal="center" vertical="center" wrapText="1"/>
      <protection hidden="1"/>
    </xf>
    <xf numFmtId="0" fontId="10" fillId="3" borderId="0" xfId="8" applyFont="1" applyFill="1" applyBorder="1" applyAlignment="1" applyProtection="1">
      <alignment horizontal="center" vertical="center" wrapText="1"/>
      <protection hidden="1"/>
    </xf>
    <xf numFmtId="0" fontId="10" fillId="3" borderId="7" xfId="8" applyFont="1" applyFill="1" applyBorder="1" applyAlignment="1" applyProtection="1">
      <alignment horizontal="left" vertical="center" wrapText="1"/>
      <protection hidden="1"/>
    </xf>
    <xf numFmtId="0" fontId="10" fillId="3" borderId="6" xfId="8" applyFont="1" applyFill="1" applyBorder="1" applyAlignment="1" applyProtection="1">
      <alignment horizontal="left" vertical="center" wrapText="1"/>
      <protection hidden="1"/>
    </xf>
    <xf numFmtId="0" fontId="18" fillId="3" borderId="2" xfId="8" applyFont="1" applyFill="1" applyBorder="1" applyAlignment="1" applyProtection="1">
      <alignment horizontal="left" vertical="center"/>
    </xf>
    <xf numFmtId="0" fontId="16" fillId="3" borderId="8" xfId="8" applyFont="1" applyFill="1" applyBorder="1" applyAlignment="1" applyProtection="1">
      <alignment horizontal="right" vertical="top" wrapText="1"/>
      <protection hidden="1"/>
    </xf>
    <xf numFmtId="0" fontId="16" fillId="3" borderId="4" xfId="8" applyFont="1" applyFill="1" applyBorder="1" applyAlignment="1" applyProtection="1">
      <alignment horizontal="right" vertical="top" wrapText="1"/>
      <protection hidden="1"/>
    </xf>
    <xf numFmtId="0" fontId="7" fillId="5" borderId="2" xfId="8" applyFont="1" applyFill="1" applyBorder="1" applyAlignment="1" applyProtection="1">
      <alignment horizontal="left" vertical="center" wrapText="1"/>
      <protection hidden="1"/>
    </xf>
  </cellXfs>
  <cellStyles count="9">
    <cellStyle name="Check Cell" xfId="1" builtinId="23"/>
    <cellStyle name="Comma 2" xfId="4"/>
    <cellStyle name="Comma 3" xfId="5"/>
    <cellStyle name="Normal" xfId="0" builtinId="0"/>
    <cellStyle name="Normal 2" xfId="2"/>
    <cellStyle name="Normal 3" xfId="6"/>
    <cellStyle name="Normal 4" xfId="8"/>
    <cellStyle name="Normal 5" xfId="7"/>
    <cellStyle name="Percent 2" xfId="3"/>
  </cellStyles>
  <dxfs count="2">
    <dxf>
      <font>
        <strike val="0"/>
        <color theme="0"/>
      </font>
      <border>
        <left/>
        <right/>
        <top/>
        <bottom/>
      </border>
    </dxf>
    <dxf>
      <font>
        <strike val="0"/>
        <color theme="0"/>
      </font>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8"/>
  <sheetViews>
    <sheetView tabSelected="1" topLeftCell="B49" zoomScale="90" zoomScaleNormal="90" workbookViewId="0">
      <selection activeCell="D60" sqref="D60"/>
    </sheetView>
  </sheetViews>
  <sheetFormatPr defaultRowHeight="18" x14ac:dyDescent="0.25"/>
  <cols>
    <col min="1" max="1" width="5.5703125" style="10" customWidth="1"/>
    <col min="2" max="2" width="60.7109375" style="11" customWidth="1"/>
    <col min="3" max="3" width="14" style="10" bestFit="1" customWidth="1"/>
    <col min="4" max="4" width="19.42578125" style="10" customWidth="1"/>
    <col min="5" max="5" width="11.7109375" style="10" customWidth="1"/>
    <col min="6" max="6" width="10.5703125" style="10" bestFit="1" customWidth="1"/>
    <col min="7" max="7" width="10.85546875" style="10" bestFit="1" customWidth="1"/>
    <col min="8" max="14" width="10.5703125" style="10" bestFit="1" customWidth="1"/>
    <col min="15" max="15" width="10.85546875" style="10" bestFit="1" customWidth="1"/>
    <col min="16" max="16" width="11" style="10" customWidth="1"/>
    <col min="17" max="19" width="10.85546875" style="10" bestFit="1" customWidth="1"/>
    <col min="20" max="20" width="11.140625" style="10" customWidth="1"/>
    <col min="21" max="22" width="10.5703125" style="10" bestFit="1" customWidth="1"/>
    <col min="23" max="28" width="10.85546875" style="10" bestFit="1" customWidth="1"/>
    <col min="29" max="29" width="157.42578125" style="103" customWidth="1"/>
    <col min="30" max="30" width="11.42578125" style="8" customWidth="1"/>
    <col min="31" max="31" width="32" style="9" customWidth="1"/>
    <col min="32" max="32" width="14.85546875" style="8" customWidth="1"/>
    <col min="33" max="33" width="12.42578125" style="8" customWidth="1"/>
    <col min="34" max="34" width="13.140625" style="8" customWidth="1"/>
    <col min="35" max="35" width="9.5703125" style="8" customWidth="1"/>
    <col min="36" max="16384" width="9.140625" style="8"/>
  </cols>
  <sheetData>
    <row r="1" spans="1:32" ht="21" customHeight="1" x14ac:dyDescent="0.25">
      <c r="A1" s="8"/>
      <c r="B1" s="29" t="s">
        <v>66</v>
      </c>
      <c r="C1" s="2"/>
      <c r="D1" s="2"/>
      <c r="E1" s="7"/>
      <c r="F1" s="144" t="s">
        <v>80</v>
      </c>
      <c r="G1" s="144"/>
      <c r="H1" s="144"/>
      <c r="I1" s="144"/>
      <c r="J1" s="144"/>
      <c r="K1" s="144"/>
      <c r="L1" s="144"/>
      <c r="M1" s="28"/>
      <c r="N1" s="2"/>
      <c r="O1" s="2"/>
      <c r="P1" s="2"/>
      <c r="Q1" s="23"/>
      <c r="R1" s="23"/>
      <c r="S1" s="23"/>
      <c r="T1" s="23"/>
      <c r="U1" s="23"/>
      <c r="V1" s="23"/>
      <c r="W1" s="23"/>
      <c r="X1" s="23"/>
      <c r="Y1" s="23"/>
      <c r="Z1" s="23"/>
      <c r="AA1" s="23"/>
      <c r="AB1" s="23"/>
      <c r="AC1" s="24"/>
      <c r="AD1" s="23"/>
    </row>
    <row r="2" spans="1:32" ht="20.25" customHeight="1" x14ac:dyDescent="0.25">
      <c r="A2" s="8"/>
      <c r="B2" s="104" t="s">
        <v>70</v>
      </c>
      <c r="C2" s="6"/>
      <c r="D2" s="5"/>
      <c r="E2" s="105"/>
      <c r="F2" s="144" t="s">
        <v>81</v>
      </c>
      <c r="G2" s="144"/>
      <c r="H2" s="144"/>
      <c r="I2" s="144"/>
      <c r="J2" s="144"/>
      <c r="K2" s="144"/>
      <c r="L2" s="144"/>
      <c r="M2" s="28"/>
      <c r="N2" s="4"/>
      <c r="O2" s="3"/>
      <c r="P2" s="2"/>
      <c r="Q2" s="23"/>
      <c r="R2" s="23"/>
      <c r="S2" s="23"/>
      <c r="T2" s="23"/>
      <c r="U2" s="23"/>
      <c r="V2" s="23"/>
      <c r="W2" s="23"/>
      <c r="X2" s="23"/>
      <c r="Y2" s="23"/>
      <c r="Z2" s="23"/>
      <c r="AA2" s="23"/>
      <c r="AB2" s="23"/>
      <c r="AC2" s="24"/>
      <c r="AD2" s="23"/>
    </row>
    <row r="3" spans="1:32" ht="20.25" customHeight="1" x14ac:dyDescent="0.25">
      <c r="A3" s="8"/>
      <c r="B3" s="27">
        <f>1*(B2="Reforestation") + 2*(B2="Improved Forest Management")+3*(B2="Avoided Conversion")</f>
        <v>1</v>
      </c>
      <c r="C3" s="2"/>
      <c r="D3" s="2"/>
      <c r="E3" s="110"/>
      <c r="F3" s="144" t="s">
        <v>65</v>
      </c>
      <c r="G3" s="144"/>
      <c r="H3" s="144"/>
      <c r="I3" s="144"/>
      <c r="J3" s="144"/>
      <c r="K3" s="144"/>
      <c r="L3" s="144"/>
      <c r="M3" s="26"/>
      <c r="N3" s="26"/>
      <c r="O3" s="26"/>
      <c r="P3" s="26"/>
      <c r="Q3" s="26"/>
      <c r="R3" s="26"/>
      <c r="S3" s="26"/>
      <c r="T3" s="26"/>
      <c r="U3" s="26"/>
      <c r="V3" s="26"/>
      <c r="W3" s="26"/>
      <c r="X3" s="26"/>
      <c r="Y3" s="26"/>
      <c r="Z3" s="26"/>
      <c r="AA3" s="26"/>
      <c r="AB3" s="26"/>
      <c r="AC3" s="26"/>
      <c r="AD3" s="23"/>
    </row>
    <row r="4" spans="1:32" ht="6" customHeight="1" x14ac:dyDescent="0.25">
      <c r="A4" s="8"/>
      <c r="B4" s="25"/>
      <c r="C4" s="2"/>
      <c r="D4" s="2"/>
      <c r="E4" s="2"/>
      <c r="F4" s="2"/>
      <c r="G4" s="2"/>
      <c r="H4" s="2"/>
      <c r="I4" s="2"/>
      <c r="J4" s="2"/>
      <c r="K4" s="2"/>
      <c r="L4" s="2"/>
      <c r="M4" s="2"/>
      <c r="N4" s="2"/>
      <c r="O4" s="2"/>
      <c r="P4" s="2"/>
      <c r="Q4" s="8"/>
      <c r="R4" s="8"/>
      <c r="S4" s="8"/>
      <c r="T4" s="8"/>
      <c r="U4" s="8"/>
      <c r="V4" s="8"/>
      <c r="W4" s="8"/>
      <c r="X4" s="8"/>
      <c r="Y4" s="8"/>
      <c r="Z4" s="8"/>
      <c r="AA4" s="8"/>
      <c r="AB4" s="8"/>
      <c r="AC4" s="24"/>
      <c r="AD4" s="23"/>
    </row>
    <row r="5" spans="1:32" ht="20.25" customHeight="1" x14ac:dyDescent="0.2">
      <c r="A5" s="145" t="s">
        <v>64</v>
      </c>
      <c r="B5" s="146"/>
      <c r="C5" s="30" t="s">
        <v>69</v>
      </c>
      <c r="D5" s="30">
        <v>2</v>
      </c>
      <c r="E5" s="30">
        <v>3</v>
      </c>
      <c r="F5" s="30">
        <v>4</v>
      </c>
      <c r="G5" s="30">
        <v>5</v>
      </c>
      <c r="H5" s="30">
        <v>6</v>
      </c>
      <c r="I5" s="30">
        <v>7</v>
      </c>
      <c r="J5" s="30">
        <v>8</v>
      </c>
      <c r="K5" s="30">
        <v>9</v>
      </c>
      <c r="L5" s="30">
        <v>10</v>
      </c>
      <c r="M5" s="30">
        <v>11</v>
      </c>
      <c r="N5" s="30">
        <v>12</v>
      </c>
      <c r="O5" s="30">
        <v>13</v>
      </c>
      <c r="P5" s="30">
        <v>14</v>
      </c>
      <c r="Q5" s="30">
        <v>15</v>
      </c>
      <c r="R5" s="30">
        <v>16</v>
      </c>
      <c r="S5" s="30">
        <v>17</v>
      </c>
      <c r="T5" s="30">
        <v>18</v>
      </c>
      <c r="U5" s="30">
        <v>19</v>
      </c>
      <c r="V5" s="30">
        <v>20</v>
      </c>
      <c r="W5" s="30">
        <v>21</v>
      </c>
      <c r="X5" s="30">
        <v>22</v>
      </c>
      <c r="Y5" s="30">
        <v>23</v>
      </c>
      <c r="Z5" s="30">
        <v>24</v>
      </c>
      <c r="AA5" s="30">
        <v>25</v>
      </c>
      <c r="AB5" s="30">
        <v>26</v>
      </c>
      <c r="AC5" s="31" t="s">
        <v>63</v>
      </c>
      <c r="AD5" s="32" t="s">
        <v>62</v>
      </c>
      <c r="AE5" s="33" t="s">
        <v>61</v>
      </c>
    </row>
    <row r="6" spans="1:32" ht="23.25" customHeight="1" x14ac:dyDescent="0.2">
      <c r="A6" s="34"/>
      <c r="B6" s="35" t="s">
        <v>71</v>
      </c>
      <c r="C6" s="93"/>
      <c r="D6" s="36"/>
      <c r="E6" s="37"/>
      <c r="F6" s="37"/>
      <c r="G6" s="37"/>
      <c r="H6" s="37"/>
      <c r="I6" s="37"/>
      <c r="J6" s="37"/>
      <c r="K6" s="37"/>
      <c r="L6" s="37"/>
      <c r="M6" s="37"/>
      <c r="N6" s="37"/>
      <c r="O6" s="38"/>
      <c r="P6" s="39"/>
      <c r="Q6" s="39"/>
      <c r="R6" s="39"/>
      <c r="S6" s="39"/>
      <c r="T6" s="39"/>
      <c r="U6" s="39"/>
      <c r="V6" s="39"/>
      <c r="W6" s="39"/>
      <c r="X6" s="39"/>
      <c r="Y6" s="39"/>
      <c r="Z6" s="39"/>
      <c r="AA6" s="39"/>
      <c r="AB6" s="39"/>
      <c r="AC6" s="31"/>
      <c r="AD6" s="32"/>
      <c r="AE6" s="33"/>
    </row>
    <row r="7" spans="1:32" ht="28.5" customHeight="1" x14ac:dyDescent="0.2">
      <c r="A7" s="40"/>
      <c r="B7" s="41" t="s">
        <v>60</v>
      </c>
      <c r="C7" s="42"/>
      <c r="D7" s="111">
        <f>C6</f>
        <v>0</v>
      </c>
      <c r="E7" s="111">
        <f t="shared" ref="E7:AB7" si="0">D8+DATEDIF(DATE(YEAR(D8),MONTH(D8),DAY(D8)),DATE(YEAR(D8),MONTH(D8),DAY(D8)),"d")+1</f>
        <v>1</v>
      </c>
      <c r="F7" s="111">
        <f t="shared" si="0"/>
        <v>367</v>
      </c>
      <c r="G7" s="111">
        <f t="shared" si="0"/>
        <v>732</v>
      </c>
      <c r="H7" s="111">
        <f t="shared" si="0"/>
        <v>1097</v>
      </c>
      <c r="I7" s="111">
        <f t="shared" si="0"/>
        <v>1462</v>
      </c>
      <c r="J7" s="111">
        <f t="shared" si="0"/>
        <v>1828</v>
      </c>
      <c r="K7" s="111">
        <f t="shared" si="0"/>
        <v>2193</v>
      </c>
      <c r="L7" s="111">
        <f t="shared" si="0"/>
        <v>2558</v>
      </c>
      <c r="M7" s="111">
        <f t="shared" si="0"/>
        <v>2923</v>
      </c>
      <c r="N7" s="111">
        <f t="shared" si="0"/>
        <v>3289</v>
      </c>
      <c r="O7" s="111">
        <f t="shared" si="0"/>
        <v>3654</v>
      </c>
      <c r="P7" s="111">
        <f t="shared" si="0"/>
        <v>4019</v>
      </c>
      <c r="Q7" s="111">
        <f t="shared" si="0"/>
        <v>4384</v>
      </c>
      <c r="R7" s="111">
        <f t="shared" si="0"/>
        <v>4750</v>
      </c>
      <c r="S7" s="111">
        <f t="shared" si="0"/>
        <v>5115</v>
      </c>
      <c r="T7" s="111">
        <f t="shared" si="0"/>
        <v>5480</v>
      </c>
      <c r="U7" s="111">
        <f t="shared" si="0"/>
        <v>5845</v>
      </c>
      <c r="V7" s="111">
        <f t="shared" si="0"/>
        <v>6211</v>
      </c>
      <c r="W7" s="111">
        <f t="shared" si="0"/>
        <v>6576</v>
      </c>
      <c r="X7" s="111">
        <f t="shared" si="0"/>
        <v>6941</v>
      </c>
      <c r="Y7" s="111">
        <f t="shared" si="0"/>
        <v>7306</v>
      </c>
      <c r="Z7" s="111">
        <f t="shared" si="0"/>
        <v>7672</v>
      </c>
      <c r="AA7" s="111">
        <f t="shared" si="0"/>
        <v>8037</v>
      </c>
      <c r="AB7" s="111">
        <f t="shared" si="0"/>
        <v>8402</v>
      </c>
      <c r="AC7" s="31"/>
      <c r="AD7" s="32"/>
      <c r="AE7" s="33"/>
    </row>
    <row r="8" spans="1:32" ht="28.5" customHeight="1" x14ac:dyDescent="0.2">
      <c r="A8" s="40"/>
      <c r="B8" s="41" t="s">
        <v>59</v>
      </c>
      <c r="C8" s="42"/>
      <c r="D8" s="93"/>
      <c r="E8" s="93">
        <f t="shared" ref="E8:AB8" si="1">E7+DATEDIF(DATE(YEAR(E7),MONTH(E7),DAY(E7)),DATE(YEAR(E7)+1,MONTH(E7),DAY(E7)),"d")-1</f>
        <v>366</v>
      </c>
      <c r="F8" s="93">
        <f t="shared" si="1"/>
        <v>731</v>
      </c>
      <c r="G8" s="93">
        <f t="shared" si="1"/>
        <v>1096</v>
      </c>
      <c r="H8" s="93">
        <f t="shared" si="1"/>
        <v>1461</v>
      </c>
      <c r="I8" s="93">
        <f t="shared" si="1"/>
        <v>1827</v>
      </c>
      <c r="J8" s="93">
        <f t="shared" si="1"/>
        <v>2192</v>
      </c>
      <c r="K8" s="93">
        <f t="shared" si="1"/>
        <v>2557</v>
      </c>
      <c r="L8" s="93">
        <f t="shared" si="1"/>
        <v>2922</v>
      </c>
      <c r="M8" s="93">
        <f t="shared" si="1"/>
        <v>3288</v>
      </c>
      <c r="N8" s="93">
        <f t="shared" si="1"/>
        <v>3653</v>
      </c>
      <c r="O8" s="93">
        <f t="shared" si="1"/>
        <v>4018</v>
      </c>
      <c r="P8" s="93">
        <f t="shared" si="1"/>
        <v>4383</v>
      </c>
      <c r="Q8" s="93">
        <f t="shared" si="1"/>
        <v>4749</v>
      </c>
      <c r="R8" s="93">
        <f t="shared" si="1"/>
        <v>5114</v>
      </c>
      <c r="S8" s="93">
        <f t="shared" si="1"/>
        <v>5479</v>
      </c>
      <c r="T8" s="93">
        <f t="shared" si="1"/>
        <v>5844</v>
      </c>
      <c r="U8" s="93">
        <f t="shared" si="1"/>
        <v>6210</v>
      </c>
      <c r="V8" s="93">
        <f t="shared" si="1"/>
        <v>6575</v>
      </c>
      <c r="W8" s="93">
        <f t="shared" si="1"/>
        <v>6940</v>
      </c>
      <c r="X8" s="93">
        <f t="shared" si="1"/>
        <v>7305</v>
      </c>
      <c r="Y8" s="93">
        <f t="shared" si="1"/>
        <v>7671</v>
      </c>
      <c r="Z8" s="93">
        <f t="shared" si="1"/>
        <v>8036</v>
      </c>
      <c r="AA8" s="93">
        <f t="shared" si="1"/>
        <v>8401</v>
      </c>
      <c r="AB8" s="93">
        <f t="shared" si="1"/>
        <v>8766</v>
      </c>
      <c r="AC8" s="43"/>
      <c r="AD8" s="32"/>
      <c r="AE8" s="33"/>
    </row>
    <row r="9" spans="1:32" ht="28.5" customHeight="1" x14ac:dyDescent="0.2">
      <c r="A9" s="40"/>
      <c r="B9" s="41" t="s">
        <v>58</v>
      </c>
      <c r="C9" s="44"/>
      <c r="D9" s="93"/>
      <c r="E9" s="93"/>
      <c r="F9" s="93"/>
      <c r="G9" s="93"/>
      <c r="H9" s="93"/>
      <c r="I9" s="93"/>
      <c r="J9" s="93"/>
      <c r="K9" s="93"/>
      <c r="L9" s="93"/>
      <c r="M9" s="93"/>
      <c r="N9" s="93"/>
      <c r="O9" s="93"/>
      <c r="P9" s="93"/>
      <c r="Q9" s="93"/>
      <c r="R9" s="93"/>
      <c r="S9" s="93"/>
      <c r="T9" s="93"/>
      <c r="U9" s="93"/>
      <c r="V9" s="93"/>
      <c r="W9" s="93"/>
      <c r="X9" s="93"/>
      <c r="Y9" s="93"/>
      <c r="Z9" s="93"/>
      <c r="AA9" s="93"/>
      <c r="AB9" s="93"/>
      <c r="AC9" s="43"/>
      <c r="AD9" s="32"/>
      <c r="AE9" s="33"/>
    </row>
    <row r="10" spans="1:32" ht="23.25" customHeight="1" x14ac:dyDescent="0.25">
      <c r="A10" s="45"/>
      <c r="B10" s="136" t="s">
        <v>57</v>
      </c>
      <c r="C10" s="137"/>
      <c r="D10" s="137"/>
      <c r="E10" s="137"/>
      <c r="F10" s="137"/>
      <c r="G10" s="137"/>
      <c r="H10" s="137"/>
      <c r="I10" s="137"/>
      <c r="J10" s="137"/>
      <c r="K10" s="137"/>
      <c r="L10" s="137"/>
      <c r="M10" s="137"/>
      <c r="N10" s="137"/>
      <c r="O10" s="137"/>
      <c r="P10" s="46"/>
      <c r="Q10" s="46"/>
      <c r="R10" s="46"/>
      <c r="S10" s="46"/>
      <c r="T10" s="46"/>
      <c r="U10" s="46"/>
      <c r="V10" s="46"/>
      <c r="W10" s="46"/>
      <c r="X10" s="46"/>
      <c r="Y10" s="46"/>
      <c r="Z10" s="46"/>
      <c r="AA10" s="46"/>
      <c r="AB10" s="46"/>
      <c r="AC10" s="46"/>
      <c r="AD10" s="47"/>
      <c r="AE10" s="48"/>
    </row>
    <row r="11" spans="1:32" ht="29.25" customHeight="1" x14ac:dyDescent="0.2">
      <c r="A11" s="49"/>
      <c r="B11" s="50" t="s">
        <v>77</v>
      </c>
      <c r="C11" s="94"/>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1" t="s">
        <v>56</v>
      </c>
      <c r="AD11" s="52">
        <v>6.1</v>
      </c>
      <c r="AE11" s="52" t="s">
        <v>55</v>
      </c>
    </row>
    <row r="12" spans="1:32" ht="29.25" customHeight="1" x14ac:dyDescent="0.2">
      <c r="A12" s="49"/>
      <c r="B12" s="50" t="s">
        <v>86</v>
      </c>
      <c r="C12" s="53"/>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51" t="s">
        <v>56</v>
      </c>
      <c r="AD12" s="52">
        <v>6.1</v>
      </c>
      <c r="AE12" s="52" t="s">
        <v>55</v>
      </c>
    </row>
    <row r="13" spans="1:32" ht="29.25" customHeight="1" x14ac:dyDescent="0.2">
      <c r="A13" s="49"/>
      <c r="B13" s="50" t="s">
        <v>54</v>
      </c>
      <c r="C13" s="53"/>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54" t="s">
        <v>53</v>
      </c>
      <c r="AD13" s="52">
        <v>6.1</v>
      </c>
      <c r="AE13" s="52" t="s">
        <v>52</v>
      </c>
    </row>
    <row r="14" spans="1:32" ht="29.25" customHeight="1" x14ac:dyDescent="0.2">
      <c r="A14" s="49"/>
      <c r="B14" s="112" t="s">
        <v>87</v>
      </c>
      <c r="C14" s="55"/>
      <c r="D14" s="113">
        <f t="shared" ref="D14:AB14" si="2">D12*(1-D13)</f>
        <v>0</v>
      </c>
      <c r="E14" s="113">
        <f t="shared" si="2"/>
        <v>0</v>
      </c>
      <c r="F14" s="113">
        <f t="shared" si="2"/>
        <v>0</v>
      </c>
      <c r="G14" s="113">
        <f t="shared" si="2"/>
        <v>0</v>
      </c>
      <c r="H14" s="113">
        <f t="shared" si="2"/>
        <v>0</v>
      </c>
      <c r="I14" s="113">
        <f t="shared" si="2"/>
        <v>0</v>
      </c>
      <c r="J14" s="113">
        <f t="shared" si="2"/>
        <v>0</v>
      </c>
      <c r="K14" s="113">
        <f t="shared" si="2"/>
        <v>0</v>
      </c>
      <c r="L14" s="113">
        <f t="shared" si="2"/>
        <v>0</v>
      </c>
      <c r="M14" s="113">
        <f t="shared" si="2"/>
        <v>0</v>
      </c>
      <c r="N14" s="113">
        <f t="shared" si="2"/>
        <v>0</v>
      </c>
      <c r="O14" s="113">
        <f t="shared" si="2"/>
        <v>0</v>
      </c>
      <c r="P14" s="113">
        <f t="shared" si="2"/>
        <v>0</v>
      </c>
      <c r="Q14" s="113">
        <f t="shared" si="2"/>
        <v>0</v>
      </c>
      <c r="R14" s="113">
        <f t="shared" si="2"/>
        <v>0</v>
      </c>
      <c r="S14" s="113">
        <f t="shared" si="2"/>
        <v>0</v>
      </c>
      <c r="T14" s="113">
        <f t="shared" si="2"/>
        <v>0</v>
      </c>
      <c r="U14" s="113">
        <f t="shared" si="2"/>
        <v>0</v>
      </c>
      <c r="V14" s="113">
        <f t="shared" si="2"/>
        <v>0</v>
      </c>
      <c r="W14" s="113">
        <f t="shared" si="2"/>
        <v>0</v>
      </c>
      <c r="X14" s="113">
        <f t="shared" si="2"/>
        <v>0</v>
      </c>
      <c r="Y14" s="113">
        <f t="shared" si="2"/>
        <v>0</v>
      </c>
      <c r="Z14" s="113">
        <f t="shared" si="2"/>
        <v>0</v>
      </c>
      <c r="AA14" s="113">
        <f t="shared" si="2"/>
        <v>0</v>
      </c>
      <c r="AB14" s="113">
        <f t="shared" si="2"/>
        <v>0</v>
      </c>
      <c r="AC14" s="114" t="s">
        <v>51</v>
      </c>
      <c r="AD14" s="52">
        <v>6.1</v>
      </c>
      <c r="AE14" s="33" t="s">
        <v>50</v>
      </c>
    </row>
    <row r="15" spans="1:32" ht="29.25" customHeight="1" x14ac:dyDescent="0.2">
      <c r="A15" s="49"/>
      <c r="B15" s="56" t="s">
        <v>67</v>
      </c>
      <c r="C15" s="57"/>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58" t="s">
        <v>68</v>
      </c>
      <c r="AD15" s="52"/>
      <c r="AE15" s="52"/>
      <c r="AF15" s="23"/>
    </row>
    <row r="16" spans="1:32" ht="29.25" customHeight="1" x14ac:dyDescent="0.2">
      <c r="A16" s="49"/>
      <c r="B16" s="112" t="s">
        <v>88</v>
      </c>
      <c r="C16" s="57"/>
      <c r="D16" s="113">
        <f t="shared" ref="D16:AB16" si="3">IF(D14&gt;0,D14-C14+D15,0)</f>
        <v>0</v>
      </c>
      <c r="E16" s="113">
        <f t="shared" si="3"/>
        <v>0</v>
      </c>
      <c r="F16" s="113">
        <f t="shared" si="3"/>
        <v>0</v>
      </c>
      <c r="G16" s="113">
        <f t="shared" si="3"/>
        <v>0</v>
      </c>
      <c r="H16" s="113">
        <f t="shared" si="3"/>
        <v>0</v>
      </c>
      <c r="I16" s="113">
        <f t="shared" si="3"/>
        <v>0</v>
      </c>
      <c r="J16" s="113">
        <f t="shared" si="3"/>
        <v>0</v>
      </c>
      <c r="K16" s="113">
        <f t="shared" si="3"/>
        <v>0</v>
      </c>
      <c r="L16" s="113">
        <f t="shared" si="3"/>
        <v>0</v>
      </c>
      <c r="M16" s="113">
        <f t="shared" si="3"/>
        <v>0</v>
      </c>
      <c r="N16" s="113">
        <f t="shared" si="3"/>
        <v>0</v>
      </c>
      <c r="O16" s="113">
        <f t="shared" si="3"/>
        <v>0</v>
      </c>
      <c r="P16" s="113">
        <f t="shared" si="3"/>
        <v>0</v>
      </c>
      <c r="Q16" s="113">
        <f t="shared" si="3"/>
        <v>0</v>
      </c>
      <c r="R16" s="113">
        <f t="shared" si="3"/>
        <v>0</v>
      </c>
      <c r="S16" s="113">
        <f t="shared" si="3"/>
        <v>0</v>
      </c>
      <c r="T16" s="113">
        <f t="shared" si="3"/>
        <v>0</v>
      </c>
      <c r="U16" s="113">
        <f t="shared" si="3"/>
        <v>0</v>
      </c>
      <c r="V16" s="113">
        <f t="shared" si="3"/>
        <v>0</v>
      </c>
      <c r="W16" s="113">
        <f t="shared" si="3"/>
        <v>0</v>
      </c>
      <c r="X16" s="113">
        <f t="shared" si="3"/>
        <v>0</v>
      </c>
      <c r="Y16" s="113">
        <f t="shared" si="3"/>
        <v>0</v>
      </c>
      <c r="Z16" s="113">
        <f t="shared" si="3"/>
        <v>0</v>
      </c>
      <c r="AA16" s="113">
        <f t="shared" si="3"/>
        <v>0</v>
      </c>
      <c r="AB16" s="113">
        <f t="shared" si="3"/>
        <v>0</v>
      </c>
      <c r="AC16" s="114" t="s">
        <v>76</v>
      </c>
      <c r="AD16" s="52">
        <v>6.1</v>
      </c>
      <c r="AE16" s="52" t="s">
        <v>49</v>
      </c>
      <c r="AF16" s="23"/>
    </row>
    <row r="17" spans="1:32" ht="29.25" customHeight="1" x14ac:dyDescent="0.2">
      <c r="A17" s="49"/>
      <c r="B17" s="106" t="s">
        <v>89</v>
      </c>
      <c r="C17" s="113">
        <f>C11</f>
        <v>0</v>
      </c>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8" t="s">
        <v>48</v>
      </c>
      <c r="AD17" s="52">
        <v>6.1</v>
      </c>
      <c r="AE17" s="52" t="s">
        <v>47</v>
      </c>
      <c r="AF17" s="23"/>
    </row>
    <row r="18" spans="1:32" ht="29.25" customHeight="1" x14ac:dyDescent="0.2">
      <c r="A18" s="49"/>
      <c r="B18" s="112" t="s">
        <v>90</v>
      </c>
      <c r="C18" s="57"/>
      <c r="D18" s="55"/>
      <c r="E18" s="113">
        <f t="shared" ref="E18:AB18" si="4">IF(E17&gt;0,E17-D17,0)</f>
        <v>0</v>
      </c>
      <c r="F18" s="113">
        <f t="shared" si="4"/>
        <v>0</v>
      </c>
      <c r="G18" s="113">
        <f t="shared" si="4"/>
        <v>0</v>
      </c>
      <c r="H18" s="113">
        <f t="shared" si="4"/>
        <v>0</v>
      </c>
      <c r="I18" s="113">
        <f t="shared" si="4"/>
        <v>0</v>
      </c>
      <c r="J18" s="113">
        <f t="shared" si="4"/>
        <v>0</v>
      </c>
      <c r="K18" s="113">
        <f t="shared" si="4"/>
        <v>0</v>
      </c>
      <c r="L18" s="113">
        <f t="shared" si="4"/>
        <v>0</v>
      </c>
      <c r="M18" s="113">
        <f t="shared" si="4"/>
        <v>0</v>
      </c>
      <c r="N18" s="113">
        <f t="shared" si="4"/>
        <v>0</v>
      </c>
      <c r="O18" s="113">
        <f t="shared" si="4"/>
        <v>0</v>
      </c>
      <c r="P18" s="113">
        <f t="shared" si="4"/>
        <v>0</v>
      </c>
      <c r="Q18" s="113">
        <f t="shared" si="4"/>
        <v>0</v>
      </c>
      <c r="R18" s="113">
        <f t="shared" si="4"/>
        <v>0</v>
      </c>
      <c r="S18" s="113">
        <f t="shared" si="4"/>
        <v>0</v>
      </c>
      <c r="T18" s="113">
        <f t="shared" si="4"/>
        <v>0</v>
      </c>
      <c r="U18" s="113">
        <f t="shared" si="4"/>
        <v>0</v>
      </c>
      <c r="V18" s="113">
        <f t="shared" si="4"/>
        <v>0</v>
      </c>
      <c r="W18" s="113">
        <f t="shared" si="4"/>
        <v>0</v>
      </c>
      <c r="X18" s="113">
        <f t="shared" si="4"/>
        <v>0</v>
      </c>
      <c r="Y18" s="113">
        <f t="shared" si="4"/>
        <v>0</v>
      </c>
      <c r="Z18" s="113">
        <f t="shared" si="4"/>
        <v>0</v>
      </c>
      <c r="AA18" s="113">
        <f t="shared" si="4"/>
        <v>0</v>
      </c>
      <c r="AB18" s="113">
        <f t="shared" si="4"/>
        <v>0</v>
      </c>
      <c r="AC18" s="114" t="s">
        <v>46</v>
      </c>
      <c r="AD18" s="52">
        <v>6.1</v>
      </c>
      <c r="AE18" s="52" t="s">
        <v>45</v>
      </c>
      <c r="AF18" s="23"/>
    </row>
    <row r="19" spans="1:32" s="22" customFormat="1" ht="29.25" customHeight="1" x14ac:dyDescent="0.2">
      <c r="A19" s="49"/>
      <c r="B19" s="112" t="s">
        <v>125</v>
      </c>
      <c r="C19" s="59"/>
      <c r="D19" s="113">
        <f>D16-D17</f>
        <v>0</v>
      </c>
      <c r="E19" s="113">
        <f t="shared" ref="E19:AB19" si="5">E16-E18</f>
        <v>0</v>
      </c>
      <c r="F19" s="113">
        <f t="shared" si="5"/>
        <v>0</v>
      </c>
      <c r="G19" s="113">
        <f t="shared" si="5"/>
        <v>0</v>
      </c>
      <c r="H19" s="113">
        <f t="shared" si="5"/>
        <v>0</v>
      </c>
      <c r="I19" s="113">
        <f t="shared" si="5"/>
        <v>0</v>
      </c>
      <c r="J19" s="113">
        <f t="shared" si="5"/>
        <v>0</v>
      </c>
      <c r="K19" s="113">
        <f t="shared" si="5"/>
        <v>0</v>
      </c>
      <c r="L19" s="113">
        <f t="shared" si="5"/>
        <v>0</v>
      </c>
      <c r="M19" s="113">
        <f t="shared" si="5"/>
        <v>0</v>
      </c>
      <c r="N19" s="113">
        <f t="shared" si="5"/>
        <v>0</v>
      </c>
      <c r="O19" s="113">
        <f t="shared" si="5"/>
        <v>0</v>
      </c>
      <c r="P19" s="113">
        <f t="shared" si="5"/>
        <v>0</v>
      </c>
      <c r="Q19" s="113">
        <f t="shared" si="5"/>
        <v>0</v>
      </c>
      <c r="R19" s="113">
        <f t="shared" si="5"/>
        <v>0</v>
      </c>
      <c r="S19" s="113">
        <f t="shared" si="5"/>
        <v>0</v>
      </c>
      <c r="T19" s="113">
        <f t="shared" si="5"/>
        <v>0</v>
      </c>
      <c r="U19" s="113">
        <f t="shared" si="5"/>
        <v>0</v>
      </c>
      <c r="V19" s="113">
        <f t="shared" si="5"/>
        <v>0</v>
      </c>
      <c r="W19" s="113">
        <f t="shared" si="5"/>
        <v>0</v>
      </c>
      <c r="X19" s="113">
        <f t="shared" si="5"/>
        <v>0</v>
      </c>
      <c r="Y19" s="113">
        <f t="shared" si="5"/>
        <v>0</v>
      </c>
      <c r="Z19" s="113">
        <f t="shared" si="5"/>
        <v>0</v>
      </c>
      <c r="AA19" s="113">
        <f t="shared" si="5"/>
        <v>0</v>
      </c>
      <c r="AB19" s="113">
        <f t="shared" si="5"/>
        <v>0</v>
      </c>
      <c r="AC19" s="115" t="s">
        <v>72</v>
      </c>
      <c r="AD19" s="52">
        <v>6.1</v>
      </c>
      <c r="AE19" s="33" t="s">
        <v>44</v>
      </c>
      <c r="AF19" s="24"/>
    </row>
    <row r="20" spans="1:32" ht="23.25" customHeight="1" x14ac:dyDescent="0.25">
      <c r="A20" s="60"/>
      <c r="B20" s="138" t="s">
        <v>43</v>
      </c>
      <c r="C20" s="139"/>
      <c r="D20" s="139"/>
      <c r="E20" s="139"/>
      <c r="F20" s="139"/>
      <c r="G20" s="139"/>
      <c r="H20" s="139"/>
      <c r="I20" s="139"/>
      <c r="J20" s="139"/>
      <c r="K20" s="139"/>
      <c r="L20" s="139"/>
      <c r="M20" s="139"/>
      <c r="N20" s="139"/>
      <c r="O20" s="139"/>
      <c r="P20" s="139"/>
      <c r="Q20" s="139"/>
      <c r="R20" s="61"/>
      <c r="S20" s="61"/>
      <c r="T20" s="61"/>
      <c r="U20" s="61"/>
      <c r="V20" s="61"/>
      <c r="W20" s="61"/>
      <c r="X20" s="61"/>
      <c r="Y20" s="61"/>
      <c r="Z20" s="61"/>
      <c r="AA20" s="61"/>
      <c r="AB20" s="61"/>
      <c r="AC20" s="62"/>
      <c r="AD20" s="63"/>
      <c r="AE20" s="64"/>
      <c r="AF20" s="23"/>
    </row>
    <row r="21" spans="1:32" ht="30" customHeight="1" x14ac:dyDescent="0.2">
      <c r="A21" s="49"/>
      <c r="B21" s="50" t="s">
        <v>126</v>
      </c>
      <c r="C21" s="65"/>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66" t="s">
        <v>42</v>
      </c>
      <c r="AD21" s="67" t="s">
        <v>39</v>
      </c>
      <c r="AE21" s="52" t="s">
        <v>41</v>
      </c>
      <c r="AF21" s="23"/>
    </row>
    <row r="22" spans="1:32" ht="30" customHeight="1" x14ac:dyDescent="0.2">
      <c r="A22" s="49"/>
      <c r="B22" s="106" t="s">
        <v>91</v>
      </c>
      <c r="C22" s="65"/>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8" t="s">
        <v>40</v>
      </c>
      <c r="AD22" s="67" t="s">
        <v>39</v>
      </c>
      <c r="AE22" s="52" t="s">
        <v>38</v>
      </c>
      <c r="AF22" s="23"/>
    </row>
    <row r="23" spans="1:32" ht="30" customHeight="1" x14ac:dyDescent="0.2">
      <c r="A23" s="49"/>
      <c r="B23" s="50" t="s">
        <v>92</v>
      </c>
      <c r="C23" s="65"/>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66" t="s">
        <v>37</v>
      </c>
      <c r="AD23" s="67"/>
      <c r="AE23" s="52"/>
      <c r="AF23" s="23"/>
    </row>
    <row r="24" spans="1:32" ht="30" customHeight="1" x14ac:dyDescent="0.2">
      <c r="A24" s="49"/>
      <c r="B24" s="106" t="s">
        <v>93</v>
      </c>
      <c r="C24" s="65"/>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8" t="s">
        <v>36</v>
      </c>
      <c r="AD24" s="67"/>
      <c r="AE24" s="52"/>
      <c r="AF24" s="23"/>
    </row>
    <row r="25" spans="1:32" ht="30" customHeight="1" x14ac:dyDescent="0.2">
      <c r="A25" s="49"/>
      <c r="B25" s="68" t="s">
        <v>94</v>
      </c>
      <c r="C25" s="65"/>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58" t="s">
        <v>95</v>
      </c>
      <c r="AD25" s="69" t="s">
        <v>34</v>
      </c>
      <c r="AE25" s="33" t="s">
        <v>33</v>
      </c>
      <c r="AF25" s="23"/>
    </row>
    <row r="26" spans="1:32" ht="30" customHeight="1" x14ac:dyDescent="0.2">
      <c r="A26" s="49"/>
      <c r="B26" s="68" t="s">
        <v>96</v>
      </c>
      <c r="C26" s="65"/>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58" t="s">
        <v>97</v>
      </c>
      <c r="AD26" s="69" t="s">
        <v>32</v>
      </c>
      <c r="AE26" s="33" t="s">
        <v>35</v>
      </c>
      <c r="AF26" s="23"/>
    </row>
    <row r="27" spans="1:32" ht="30" customHeight="1" x14ac:dyDescent="0.2">
      <c r="A27" s="49"/>
      <c r="B27" s="68" t="s">
        <v>98</v>
      </c>
      <c r="C27" s="65"/>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58" t="s">
        <v>99</v>
      </c>
      <c r="AD27" s="69" t="s">
        <v>34</v>
      </c>
      <c r="AE27" s="33" t="s">
        <v>33</v>
      </c>
      <c r="AF27" s="23"/>
    </row>
    <row r="28" spans="1:32" ht="30" customHeight="1" x14ac:dyDescent="0.2">
      <c r="A28" s="49"/>
      <c r="B28" s="68" t="s">
        <v>100</v>
      </c>
      <c r="C28" s="65"/>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58" t="s">
        <v>101</v>
      </c>
      <c r="AD28" s="69" t="s">
        <v>32</v>
      </c>
      <c r="AE28" s="33" t="s">
        <v>31</v>
      </c>
      <c r="AF28" s="23"/>
    </row>
    <row r="29" spans="1:32" ht="30" customHeight="1" x14ac:dyDescent="0.2">
      <c r="A29" s="49"/>
      <c r="B29" s="112" t="s">
        <v>127</v>
      </c>
      <c r="C29" s="65"/>
      <c r="D29" s="116">
        <f t="shared" ref="D29:AB29" si="6">D25-D27</f>
        <v>0</v>
      </c>
      <c r="E29" s="117">
        <f t="shared" si="6"/>
        <v>0</v>
      </c>
      <c r="F29" s="117">
        <f t="shared" si="6"/>
        <v>0</v>
      </c>
      <c r="G29" s="117">
        <f t="shared" si="6"/>
        <v>0</v>
      </c>
      <c r="H29" s="117">
        <f t="shared" si="6"/>
        <v>0</v>
      </c>
      <c r="I29" s="117">
        <f t="shared" si="6"/>
        <v>0</v>
      </c>
      <c r="J29" s="117">
        <f t="shared" si="6"/>
        <v>0</v>
      </c>
      <c r="K29" s="117">
        <f t="shared" si="6"/>
        <v>0</v>
      </c>
      <c r="L29" s="117">
        <f t="shared" si="6"/>
        <v>0</v>
      </c>
      <c r="M29" s="117">
        <f t="shared" si="6"/>
        <v>0</v>
      </c>
      <c r="N29" s="117">
        <f t="shared" si="6"/>
        <v>0</v>
      </c>
      <c r="O29" s="117">
        <f t="shared" si="6"/>
        <v>0</v>
      </c>
      <c r="P29" s="117">
        <f t="shared" si="6"/>
        <v>0</v>
      </c>
      <c r="Q29" s="117">
        <f t="shared" si="6"/>
        <v>0</v>
      </c>
      <c r="R29" s="117">
        <f t="shared" si="6"/>
        <v>0</v>
      </c>
      <c r="S29" s="117">
        <f t="shared" si="6"/>
        <v>0</v>
      </c>
      <c r="T29" s="117">
        <f t="shared" si="6"/>
        <v>0</v>
      </c>
      <c r="U29" s="117">
        <f t="shared" si="6"/>
        <v>0</v>
      </c>
      <c r="V29" s="117">
        <f t="shared" si="6"/>
        <v>0</v>
      </c>
      <c r="W29" s="117">
        <f t="shared" si="6"/>
        <v>0</v>
      </c>
      <c r="X29" s="117">
        <f t="shared" si="6"/>
        <v>0</v>
      </c>
      <c r="Y29" s="117">
        <f t="shared" si="6"/>
        <v>0</v>
      </c>
      <c r="Z29" s="117">
        <f t="shared" si="6"/>
        <v>0</v>
      </c>
      <c r="AA29" s="117">
        <f t="shared" si="6"/>
        <v>0</v>
      </c>
      <c r="AB29" s="117">
        <f t="shared" si="6"/>
        <v>0</v>
      </c>
      <c r="AC29" s="114" t="s">
        <v>30</v>
      </c>
      <c r="AD29" s="70">
        <v>6.1</v>
      </c>
      <c r="AE29" s="33" t="s">
        <v>25</v>
      </c>
      <c r="AF29" s="23"/>
    </row>
    <row r="30" spans="1:32" ht="30" customHeight="1" x14ac:dyDescent="0.2">
      <c r="A30" s="49"/>
      <c r="B30" s="112" t="s">
        <v>128</v>
      </c>
      <c r="C30" s="65"/>
      <c r="D30" s="116">
        <f t="shared" ref="D30:AB30" si="7">D26-D28</f>
        <v>0</v>
      </c>
      <c r="E30" s="117">
        <f t="shared" si="7"/>
        <v>0</v>
      </c>
      <c r="F30" s="117">
        <f t="shared" si="7"/>
        <v>0</v>
      </c>
      <c r="G30" s="117">
        <f t="shared" si="7"/>
        <v>0</v>
      </c>
      <c r="H30" s="117">
        <f t="shared" si="7"/>
        <v>0</v>
      </c>
      <c r="I30" s="117">
        <f t="shared" si="7"/>
        <v>0</v>
      </c>
      <c r="J30" s="117">
        <f t="shared" si="7"/>
        <v>0</v>
      </c>
      <c r="K30" s="117">
        <f t="shared" si="7"/>
        <v>0</v>
      </c>
      <c r="L30" s="117">
        <f t="shared" si="7"/>
        <v>0</v>
      </c>
      <c r="M30" s="117">
        <f t="shared" si="7"/>
        <v>0</v>
      </c>
      <c r="N30" s="117">
        <f t="shared" si="7"/>
        <v>0</v>
      </c>
      <c r="O30" s="117">
        <f t="shared" si="7"/>
        <v>0</v>
      </c>
      <c r="P30" s="117">
        <f t="shared" si="7"/>
        <v>0</v>
      </c>
      <c r="Q30" s="117">
        <f t="shared" si="7"/>
        <v>0</v>
      </c>
      <c r="R30" s="117">
        <f t="shared" si="7"/>
        <v>0</v>
      </c>
      <c r="S30" s="117">
        <f t="shared" si="7"/>
        <v>0</v>
      </c>
      <c r="T30" s="117">
        <f t="shared" si="7"/>
        <v>0</v>
      </c>
      <c r="U30" s="117">
        <f t="shared" si="7"/>
        <v>0</v>
      </c>
      <c r="V30" s="117">
        <f t="shared" si="7"/>
        <v>0</v>
      </c>
      <c r="W30" s="117">
        <f t="shared" si="7"/>
        <v>0</v>
      </c>
      <c r="X30" s="117">
        <f t="shared" si="7"/>
        <v>0</v>
      </c>
      <c r="Y30" s="117">
        <f t="shared" si="7"/>
        <v>0</v>
      </c>
      <c r="Z30" s="117">
        <f t="shared" si="7"/>
        <v>0</v>
      </c>
      <c r="AA30" s="117">
        <f t="shared" si="7"/>
        <v>0</v>
      </c>
      <c r="AB30" s="117">
        <f t="shared" si="7"/>
        <v>0</v>
      </c>
      <c r="AC30" s="114" t="s">
        <v>29</v>
      </c>
      <c r="AD30" s="70">
        <v>6.1</v>
      </c>
      <c r="AE30" s="33" t="s">
        <v>28</v>
      </c>
      <c r="AF30" s="23"/>
    </row>
    <row r="31" spans="1:32" ht="36.75" customHeight="1" x14ac:dyDescent="0.2">
      <c r="A31" s="49"/>
      <c r="B31" s="112" t="s">
        <v>129</v>
      </c>
      <c r="C31" s="65"/>
      <c r="D31" s="117">
        <f>IF(SUM($D21:D21) &gt; SUM($D22:D22), D29, D30)</f>
        <v>0</v>
      </c>
      <c r="E31" s="117">
        <f>IF(SUM($D21:E21) &gt; SUM($D22:E22), E29, E30)</f>
        <v>0</v>
      </c>
      <c r="F31" s="117">
        <f>IF(SUM($D21:F21) &gt; SUM($D22:F22), F29, F30)</f>
        <v>0</v>
      </c>
      <c r="G31" s="117">
        <f>IF(SUM($D21:G21) &gt; SUM($D22:G22), G29, G30)</f>
        <v>0</v>
      </c>
      <c r="H31" s="117">
        <f>IF(SUM($D21:H21) &gt; SUM($D22:H22), H29, H30)</f>
        <v>0</v>
      </c>
      <c r="I31" s="117">
        <f>IF(SUM($D21:I21) &gt; SUM($D22:I22), I29, I30)</f>
        <v>0</v>
      </c>
      <c r="J31" s="117">
        <f>IF(SUM($D21:J21) &gt; SUM($D22:J22), J29, J30)</f>
        <v>0</v>
      </c>
      <c r="K31" s="117">
        <f>IF(SUM($D21:K21) &gt; SUM($D22:K22), K29, K30)</f>
        <v>0</v>
      </c>
      <c r="L31" s="117">
        <f>IF(SUM($D21:L21) &gt; SUM($D22:L22), L29, L30)</f>
        <v>0</v>
      </c>
      <c r="M31" s="117">
        <f>IF(SUM($D21:M21) &gt; SUM($D22:M22), M29, M30)</f>
        <v>0</v>
      </c>
      <c r="N31" s="117">
        <f>IF(SUM($D21:N21) &gt; SUM($D22:N22), N29, N30)</f>
        <v>0</v>
      </c>
      <c r="O31" s="117">
        <f>IF(SUM($D21:O21) &gt; SUM($D22:O22), O29, O30)</f>
        <v>0</v>
      </c>
      <c r="P31" s="117">
        <f>IF(SUM($D21:P21) &gt; SUM($D22:P22), P29, P30)</f>
        <v>0</v>
      </c>
      <c r="Q31" s="117">
        <f>IF(SUM($D21:Q21) &gt; SUM($D22:Q22), Q29, Q30)</f>
        <v>0</v>
      </c>
      <c r="R31" s="117">
        <f>IF(SUM($D21:R21) &gt; SUM($D22:R22), R29, R30)</f>
        <v>0</v>
      </c>
      <c r="S31" s="117">
        <f>IF(SUM($D21:S21) &gt; SUM($D22:S22), S29, S30)</f>
        <v>0</v>
      </c>
      <c r="T31" s="117">
        <f>IF(SUM($D21:T21) &gt; SUM($D22:T22), T29, T30)</f>
        <v>0</v>
      </c>
      <c r="U31" s="117">
        <f>IF(SUM($D21:U21) &gt; SUM($D22:U22), U29, U30)</f>
        <v>0</v>
      </c>
      <c r="V31" s="117">
        <f>IF(SUM($D21:V21) &gt; SUM($D22:V22), V29, V30)</f>
        <v>0</v>
      </c>
      <c r="W31" s="117">
        <f>IF(SUM($D21:W21) &gt; SUM($D22:W22), W29, W30)</f>
        <v>0</v>
      </c>
      <c r="X31" s="117">
        <f>IF(SUM($D21:X21) &gt; SUM($D22:X22), X29, X30)</f>
        <v>0</v>
      </c>
      <c r="Y31" s="117">
        <f>IF(SUM($D21:Y21) &gt; SUM($D22:Y22), Y29, Y30)</f>
        <v>0</v>
      </c>
      <c r="Z31" s="117">
        <f>IF(SUM($D21:Z21) &gt; SUM($D22:Z22), Z29, Z30)</f>
        <v>0</v>
      </c>
      <c r="AA31" s="117">
        <f>IF(SUM($D21:AA21) &gt; SUM($D22:AA22), AA29, AA30)</f>
        <v>0</v>
      </c>
      <c r="AB31" s="117">
        <f>IF(SUM($D21:AB21) &gt; SUM($D22:AB22), AB29, AB30)</f>
        <v>0</v>
      </c>
      <c r="AC31" s="114" t="s">
        <v>27</v>
      </c>
      <c r="AD31" s="69" t="s">
        <v>26</v>
      </c>
      <c r="AE31" s="33" t="s">
        <v>25</v>
      </c>
      <c r="AF31" s="23"/>
    </row>
    <row r="32" spans="1:32" ht="30" customHeight="1" x14ac:dyDescent="0.2">
      <c r="A32" s="49"/>
      <c r="B32" s="112" t="s">
        <v>130</v>
      </c>
      <c r="C32" s="65"/>
      <c r="D32" s="116">
        <f t="shared" ref="D32:AB32" si="8">D31*0.8</f>
        <v>0</v>
      </c>
      <c r="E32" s="117">
        <f t="shared" si="8"/>
        <v>0</v>
      </c>
      <c r="F32" s="117">
        <f t="shared" si="8"/>
        <v>0</v>
      </c>
      <c r="G32" s="117">
        <f t="shared" si="8"/>
        <v>0</v>
      </c>
      <c r="H32" s="117">
        <f t="shared" si="8"/>
        <v>0</v>
      </c>
      <c r="I32" s="117">
        <f t="shared" si="8"/>
        <v>0</v>
      </c>
      <c r="J32" s="117">
        <f t="shared" si="8"/>
        <v>0</v>
      </c>
      <c r="K32" s="117">
        <f t="shared" si="8"/>
        <v>0</v>
      </c>
      <c r="L32" s="117">
        <f t="shared" si="8"/>
        <v>0</v>
      </c>
      <c r="M32" s="117">
        <f t="shared" si="8"/>
        <v>0</v>
      </c>
      <c r="N32" s="117">
        <f t="shared" si="8"/>
        <v>0</v>
      </c>
      <c r="O32" s="117">
        <f t="shared" si="8"/>
        <v>0</v>
      </c>
      <c r="P32" s="117">
        <f t="shared" si="8"/>
        <v>0</v>
      </c>
      <c r="Q32" s="117">
        <f t="shared" si="8"/>
        <v>0</v>
      </c>
      <c r="R32" s="117">
        <f t="shared" si="8"/>
        <v>0</v>
      </c>
      <c r="S32" s="117">
        <f t="shared" si="8"/>
        <v>0</v>
      </c>
      <c r="T32" s="117">
        <f t="shared" si="8"/>
        <v>0</v>
      </c>
      <c r="U32" s="117">
        <f t="shared" si="8"/>
        <v>0</v>
      </c>
      <c r="V32" s="117">
        <f t="shared" si="8"/>
        <v>0</v>
      </c>
      <c r="W32" s="117">
        <f t="shared" si="8"/>
        <v>0</v>
      </c>
      <c r="X32" s="117">
        <f t="shared" si="8"/>
        <v>0</v>
      </c>
      <c r="Y32" s="117">
        <f t="shared" si="8"/>
        <v>0</v>
      </c>
      <c r="Z32" s="117">
        <f t="shared" si="8"/>
        <v>0</v>
      </c>
      <c r="AA32" s="117">
        <f t="shared" si="8"/>
        <v>0</v>
      </c>
      <c r="AB32" s="117">
        <f t="shared" si="8"/>
        <v>0</v>
      </c>
      <c r="AC32" s="114" t="s">
        <v>102</v>
      </c>
      <c r="AD32" s="52">
        <v>6.1</v>
      </c>
      <c r="AE32" s="33" t="s">
        <v>24</v>
      </c>
    </row>
    <row r="33" spans="1:31" ht="23.25" customHeight="1" x14ac:dyDescent="0.25">
      <c r="A33" s="60"/>
      <c r="B33" s="140" t="s">
        <v>23</v>
      </c>
      <c r="C33" s="141"/>
      <c r="D33" s="141"/>
      <c r="E33" s="141"/>
      <c r="F33" s="141"/>
      <c r="G33" s="141"/>
      <c r="H33" s="141"/>
      <c r="I33" s="141"/>
      <c r="J33" s="141"/>
      <c r="K33" s="141"/>
      <c r="L33" s="141"/>
      <c r="M33" s="141"/>
      <c r="N33" s="141"/>
      <c r="O33" s="141"/>
      <c r="P33" s="141"/>
      <c r="Q33" s="141"/>
      <c r="R33" s="141"/>
      <c r="S33" s="71"/>
      <c r="T33" s="71"/>
      <c r="U33" s="71"/>
      <c r="V33" s="71"/>
      <c r="W33" s="71"/>
      <c r="X33" s="71"/>
      <c r="Y33" s="71"/>
      <c r="Z33" s="71"/>
      <c r="AA33" s="71"/>
      <c r="AB33" s="71"/>
      <c r="AC33" s="61"/>
      <c r="AD33" s="63"/>
      <c r="AE33" s="64"/>
    </row>
    <row r="34" spans="1:31" ht="30" customHeight="1" x14ac:dyDescent="0.2">
      <c r="A34" s="49"/>
      <c r="B34" s="147" t="s">
        <v>103</v>
      </c>
      <c r="C34" s="65"/>
      <c r="D34" s="99"/>
      <c r="E34" s="99"/>
      <c r="F34" s="99"/>
      <c r="G34" s="99"/>
      <c r="H34" s="99"/>
      <c r="I34" s="100"/>
      <c r="J34" s="100"/>
      <c r="K34" s="100"/>
      <c r="L34" s="100"/>
      <c r="M34" s="100"/>
      <c r="N34" s="100"/>
      <c r="O34" s="100"/>
      <c r="P34" s="100"/>
      <c r="Q34" s="100"/>
      <c r="R34" s="100"/>
      <c r="S34" s="100"/>
      <c r="T34" s="100"/>
      <c r="U34" s="100"/>
      <c r="V34" s="100"/>
      <c r="W34" s="100"/>
      <c r="X34" s="100"/>
      <c r="Y34" s="100"/>
      <c r="Z34" s="100"/>
      <c r="AA34" s="100"/>
      <c r="AB34" s="100"/>
      <c r="AC34" s="66" t="s">
        <v>104</v>
      </c>
      <c r="AD34" s="52">
        <v>6.2</v>
      </c>
      <c r="AE34" s="33" t="s">
        <v>22</v>
      </c>
    </row>
    <row r="35" spans="1:31" ht="30" customHeight="1" x14ac:dyDescent="0.2">
      <c r="A35" s="49"/>
      <c r="B35" s="50" t="s">
        <v>21</v>
      </c>
      <c r="C35" s="65"/>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66" t="s">
        <v>20</v>
      </c>
      <c r="AD35" s="52">
        <v>6.2</v>
      </c>
      <c r="AE35" s="33" t="s">
        <v>19</v>
      </c>
    </row>
    <row r="36" spans="1:31" ht="29.25" customHeight="1" x14ac:dyDescent="0.2">
      <c r="A36" s="49"/>
      <c r="B36" s="112" t="s">
        <v>105</v>
      </c>
      <c r="C36" s="65"/>
      <c r="D36" s="119">
        <f t="shared" ref="D36:AB36" si="9">-1*D34*D35</f>
        <v>0</v>
      </c>
      <c r="E36" s="121">
        <f t="shared" si="9"/>
        <v>0</v>
      </c>
      <c r="F36" s="121">
        <f t="shared" si="9"/>
        <v>0</v>
      </c>
      <c r="G36" s="121">
        <f t="shared" si="9"/>
        <v>0</v>
      </c>
      <c r="H36" s="121">
        <f t="shared" si="9"/>
        <v>0</v>
      </c>
      <c r="I36" s="121">
        <f t="shared" si="9"/>
        <v>0</v>
      </c>
      <c r="J36" s="121">
        <f t="shared" si="9"/>
        <v>0</v>
      </c>
      <c r="K36" s="121">
        <f t="shared" si="9"/>
        <v>0</v>
      </c>
      <c r="L36" s="121">
        <f t="shared" si="9"/>
        <v>0</v>
      </c>
      <c r="M36" s="121">
        <f t="shared" si="9"/>
        <v>0</v>
      </c>
      <c r="N36" s="121">
        <f t="shared" si="9"/>
        <v>0</v>
      </c>
      <c r="O36" s="121">
        <f t="shared" si="9"/>
        <v>0</v>
      </c>
      <c r="P36" s="121">
        <f t="shared" si="9"/>
        <v>0</v>
      </c>
      <c r="Q36" s="121">
        <f t="shared" si="9"/>
        <v>0</v>
      </c>
      <c r="R36" s="121">
        <f t="shared" si="9"/>
        <v>0</v>
      </c>
      <c r="S36" s="121">
        <f t="shared" si="9"/>
        <v>0</v>
      </c>
      <c r="T36" s="121">
        <f t="shared" si="9"/>
        <v>0</v>
      </c>
      <c r="U36" s="121">
        <f t="shared" si="9"/>
        <v>0</v>
      </c>
      <c r="V36" s="121">
        <f t="shared" si="9"/>
        <v>0</v>
      </c>
      <c r="W36" s="121">
        <f t="shared" si="9"/>
        <v>0</v>
      </c>
      <c r="X36" s="121">
        <f t="shared" si="9"/>
        <v>0</v>
      </c>
      <c r="Y36" s="121">
        <f t="shared" si="9"/>
        <v>0</v>
      </c>
      <c r="Z36" s="121">
        <f t="shared" si="9"/>
        <v>0</v>
      </c>
      <c r="AA36" s="121">
        <f t="shared" si="9"/>
        <v>0</v>
      </c>
      <c r="AB36" s="121">
        <f t="shared" si="9"/>
        <v>0</v>
      </c>
      <c r="AC36" s="124" t="s">
        <v>18</v>
      </c>
      <c r="AD36" s="52">
        <v>6.2</v>
      </c>
      <c r="AE36" s="52" t="s">
        <v>17</v>
      </c>
    </row>
    <row r="37" spans="1:31" s="22" customFormat="1" ht="29.25" customHeight="1" x14ac:dyDescent="0.2">
      <c r="A37" s="49"/>
      <c r="B37" s="106" t="s">
        <v>16</v>
      </c>
      <c r="C37" s="65"/>
      <c r="D37" s="109"/>
      <c r="E37" s="122">
        <f t="shared" ref="E37:AB37" si="10">D37</f>
        <v>0</v>
      </c>
      <c r="F37" s="122">
        <f t="shared" si="10"/>
        <v>0</v>
      </c>
      <c r="G37" s="122">
        <f t="shared" si="10"/>
        <v>0</v>
      </c>
      <c r="H37" s="122">
        <f t="shared" si="10"/>
        <v>0</v>
      </c>
      <c r="I37" s="122">
        <f t="shared" si="10"/>
        <v>0</v>
      </c>
      <c r="J37" s="122">
        <f t="shared" si="10"/>
        <v>0</v>
      </c>
      <c r="K37" s="122">
        <f t="shared" si="10"/>
        <v>0</v>
      </c>
      <c r="L37" s="122">
        <f t="shared" si="10"/>
        <v>0</v>
      </c>
      <c r="M37" s="122">
        <f t="shared" si="10"/>
        <v>0</v>
      </c>
      <c r="N37" s="122">
        <f t="shared" si="10"/>
        <v>0</v>
      </c>
      <c r="O37" s="122">
        <f t="shared" si="10"/>
        <v>0</v>
      </c>
      <c r="P37" s="122">
        <f t="shared" si="10"/>
        <v>0</v>
      </c>
      <c r="Q37" s="122">
        <f t="shared" si="10"/>
        <v>0</v>
      </c>
      <c r="R37" s="122">
        <f t="shared" si="10"/>
        <v>0</v>
      </c>
      <c r="S37" s="122">
        <f t="shared" si="10"/>
        <v>0</v>
      </c>
      <c r="T37" s="122">
        <f t="shared" si="10"/>
        <v>0</v>
      </c>
      <c r="U37" s="122">
        <f t="shared" si="10"/>
        <v>0</v>
      </c>
      <c r="V37" s="122">
        <f t="shared" si="10"/>
        <v>0</v>
      </c>
      <c r="W37" s="122">
        <f t="shared" si="10"/>
        <v>0</v>
      </c>
      <c r="X37" s="122">
        <f t="shared" si="10"/>
        <v>0</v>
      </c>
      <c r="Y37" s="122">
        <f t="shared" si="10"/>
        <v>0</v>
      </c>
      <c r="Z37" s="122">
        <f t="shared" si="10"/>
        <v>0</v>
      </c>
      <c r="AA37" s="122">
        <f t="shared" si="10"/>
        <v>0</v>
      </c>
      <c r="AB37" s="122">
        <f t="shared" si="10"/>
        <v>0</v>
      </c>
      <c r="AC37" s="120" t="s">
        <v>15</v>
      </c>
      <c r="AD37" s="52">
        <v>6.3</v>
      </c>
      <c r="AE37" s="33" t="s">
        <v>14</v>
      </c>
    </row>
    <row r="38" spans="1:31" s="22" customFormat="1" ht="29.25" customHeight="1" x14ac:dyDescent="0.2">
      <c r="A38" s="49"/>
      <c r="B38" s="118" t="s">
        <v>106</v>
      </c>
      <c r="C38" s="72"/>
      <c r="D38" s="113">
        <f t="shared" ref="D38:AB38" si="11">MIN((-1*$D$37*D19),0)</f>
        <v>0</v>
      </c>
      <c r="E38" s="123">
        <f t="shared" si="11"/>
        <v>0</v>
      </c>
      <c r="F38" s="123">
        <f t="shared" si="11"/>
        <v>0</v>
      </c>
      <c r="G38" s="123">
        <f t="shared" si="11"/>
        <v>0</v>
      </c>
      <c r="H38" s="123">
        <f t="shared" si="11"/>
        <v>0</v>
      </c>
      <c r="I38" s="123">
        <f t="shared" si="11"/>
        <v>0</v>
      </c>
      <c r="J38" s="123">
        <f t="shared" si="11"/>
        <v>0</v>
      </c>
      <c r="K38" s="123">
        <f t="shared" si="11"/>
        <v>0</v>
      </c>
      <c r="L38" s="123">
        <f t="shared" si="11"/>
        <v>0</v>
      </c>
      <c r="M38" s="123">
        <f t="shared" si="11"/>
        <v>0</v>
      </c>
      <c r="N38" s="123">
        <f t="shared" si="11"/>
        <v>0</v>
      </c>
      <c r="O38" s="123">
        <f t="shared" si="11"/>
        <v>0</v>
      </c>
      <c r="P38" s="123">
        <f t="shared" si="11"/>
        <v>0</v>
      </c>
      <c r="Q38" s="123">
        <f t="shared" si="11"/>
        <v>0</v>
      </c>
      <c r="R38" s="123">
        <f t="shared" si="11"/>
        <v>0</v>
      </c>
      <c r="S38" s="123">
        <f t="shared" si="11"/>
        <v>0</v>
      </c>
      <c r="T38" s="123">
        <f t="shared" si="11"/>
        <v>0</v>
      </c>
      <c r="U38" s="123">
        <f t="shared" si="11"/>
        <v>0</v>
      </c>
      <c r="V38" s="123">
        <f t="shared" si="11"/>
        <v>0</v>
      </c>
      <c r="W38" s="123">
        <f t="shared" si="11"/>
        <v>0</v>
      </c>
      <c r="X38" s="123">
        <f t="shared" si="11"/>
        <v>0</v>
      </c>
      <c r="Y38" s="123">
        <f t="shared" si="11"/>
        <v>0</v>
      </c>
      <c r="Z38" s="123">
        <f t="shared" si="11"/>
        <v>0</v>
      </c>
      <c r="AA38" s="123">
        <f t="shared" si="11"/>
        <v>0</v>
      </c>
      <c r="AB38" s="123">
        <f t="shared" si="11"/>
        <v>0</v>
      </c>
      <c r="AC38" s="115" t="s">
        <v>13</v>
      </c>
      <c r="AD38" s="52">
        <v>6.3</v>
      </c>
      <c r="AE38" s="33" t="s">
        <v>12</v>
      </c>
    </row>
    <row r="39" spans="1:31" s="22" customFormat="1" ht="29.25" customHeight="1" x14ac:dyDescent="0.2">
      <c r="A39" s="49"/>
      <c r="B39" s="118" t="s">
        <v>107</v>
      </c>
      <c r="C39" s="72"/>
      <c r="D39" s="113">
        <f t="shared" ref="D39:AB39" si="12">IF($B$3=1,IF(D36+D38&gt;=0, 0, D36+D38),"NA")</f>
        <v>0</v>
      </c>
      <c r="E39" s="113">
        <f t="shared" si="12"/>
        <v>0</v>
      </c>
      <c r="F39" s="113">
        <f t="shared" si="12"/>
        <v>0</v>
      </c>
      <c r="G39" s="113">
        <f t="shared" si="12"/>
        <v>0</v>
      </c>
      <c r="H39" s="113">
        <f t="shared" si="12"/>
        <v>0</v>
      </c>
      <c r="I39" s="113">
        <f t="shared" si="12"/>
        <v>0</v>
      </c>
      <c r="J39" s="113">
        <f t="shared" si="12"/>
        <v>0</v>
      </c>
      <c r="K39" s="113">
        <f t="shared" si="12"/>
        <v>0</v>
      </c>
      <c r="L39" s="113">
        <f t="shared" si="12"/>
        <v>0</v>
      </c>
      <c r="M39" s="113">
        <f t="shared" si="12"/>
        <v>0</v>
      </c>
      <c r="N39" s="113">
        <f t="shared" si="12"/>
        <v>0</v>
      </c>
      <c r="O39" s="113">
        <f t="shared" si="12"/>
        <v>0</v>
      </c>
      <c r="P39" s="113">
        <f t="shared" si="12"/>
        <v>0</v>
      </c>
      <c r="Q39" s="113">
        <f t="shared" si="12"/>
        <v>0</v>
      </c>
      <c r="R39" s="113">
        <f t="shared" si="12"/>
        <v>0</v>
      </c>
      <c r="S39" s="113">
        <f t="shared" si="12"/>
        <v>0</v>
      </c>
      <c r="T39" s="113">
        <f t="shared" si="12"/>
        <v>0</v>
      </c>
      <c r="U39" s="113">
        <f t="shared" si="12"/>
        <v>0</v>
      </c>
      <c r="V39" s="113">
        <f t="shared" si="12"/>
        <v>0</v>
      </c>
      <c r="W39" s="113">
        <f t="shared" si="12"/>
        <v>0</v>
      </c>
      <c r="X39" s="113">
        <f t="shared" si="12"/>
        <v>0</v>
      </c>
      <c r="Y39" s="113">
        <f t="shared" si="12"/>
        <v>0</v>
      </c>
      <c r="Z39" s="113">
        <f t="shared" si="12"/>
        <v>0</v>
      </c>
      <c r="AA39" s="113">
        <f t="shared" si="12"/>
        <v>0</v>
      </c>
      <c r="AB39" s="113">
        <f t="shared" si="12"/>
        <v>0</v>
      </c>
      <c r="AC39" s="115" t="s">
        <v>11</v>
      </c>
      <c r="AD39" s="52">
        <v>6.4</v>
      </c>
      <c r="AE39" s="33" t="s">
        <v>10</v>
      </c>
    </row>
    <row r="40" spans="1:31" s="21" customFormat="1" x14ac:dyDescent="0.2">
      <c r="A40" s="60"/>
      <c r="B40" s="142" t="s">
        <v>9</v>
      </c>
      <c r="C40" s="143"/>
      <c r="D40" s="143"/>
      <c r="E40" s="143"/>
      <c r="F40" s="143"/>
      <c r="G40" s="143"/>
      <c r="H40" s="74"/>
      <c r="I40" s="75"/>
      <c r="J40" s="75"/>
      <c r="K40" s="74"/>
      <c r="L40" s="74"/>
      <c r="M40" s="75"/>
      <c r="N40" s="74"/>
      <c r="O40" s="75"/>
      <c r="P40" s="75"/>
      <c r="Q40" s="75"/>
      <c r="R40" s="75"/>
      <c r="S40" s="75"/>
      <c r="T40" s="75"/>
      <c r="U40" s="75"/>
      <c r="V40" s="75"/>
      <c r="W40" s="75"/>
      <c r="X40" s="75"/>
      <c r="Y40" s="75"/>
      <c r="Z40" s="75"/>
      <c r="AA40" s="75"/>
      <c r="AB40" s="75"/>
      <c r="AC40" s="61"/>
      <c r="AD40" s="76"/>
      <c r="AE40" s="77"/>
    </row>
    <row r="41" spans="1:31" ht="30" customHeight="1" x14ac:dyDescent="0.25">
      <c r="A41" s="49"/>
      <c r="B41" s="112" t="s">
        <v>108</v>
      </c>
      <c r="C41" s="78">
        <f>IF($B$3=3,SUM(C19)*(1-#REF!),SUM(C19))</f>
        <v>0</v>
      </c>
      <c r="D41" s="125">
        <f>IF($B$3=3,SUM(D19,D32,#REF!)*(1-#REF!),SUM(D19,D32,D39))</f>
        <v>0</v>
      </c>
      <c r="E41" s="125">
        <f>IF($B$3=3,SUM(E19,E32,#REF!)*(1-#REF!),SUM(E19,E32,E39))</f>
        <v>0</v>
      </c>
      <c r="F41" s="125">
        <f>IF($B$3=3,SUM(F19,F32,#REF!)*(1-#REF!),SUM(F19,F32,F39))</f>
        <v>0</v>
      </c>
      <c r="G41" s="125">
        <f>IF($B$3=3,SUM(G19,G32,#REF!)*(1-#REF!),SUM(G19,G32,G39))</f>
        <v>0</v>
      </c>
      <c r="H41" s="125">
        <f>IF($B$3=3,SUM(H19,H32,#REF!)*(1-#REF!),SUM(H19,H32,H39))</f>
        <v>0</v>
      </c>
      <c r="I41" s="125">
        <f>IF($B$3=3,SUM(I19,I32,#REF!)*(1-#REF!),SUM(I19,I32,I39))</f>
        <v>0</v>
      </c>
      <c r="J41" s="125">
        <f>IF($B$3=3,SUM(J19,J32,#REF!)*(1-#REF!),SUM(J19,J32,J39))</f>
        <v>0</v>
      </c>
      <c r="K41" s="125">
        <f>IF($B$3=3,SUM(K19,K32,#REF!)*(1-#REF!),SUM(K19,K32,K39))</f>
        <v>0</v>
      </c>
      <c r="L41" s="125">
        <f>IF($B$3=3,SUM(L19,L32,#REF!)*(1-#REF!),SUM(L19,L32,L39))</f>
        <v>0</v>
      </c>
      <c r="M41" s="125">
        <f>IF($B$3=3,SUM(M19,M32,#REF!)*(1-#REF!),SUM(M19,M32,M39))</f>
        <v>0</v>
      </c>
      <c r="N41" s="125">
        <f>IF($B$3=3,SUM(N19,N32,#REF!)*(1-#REF!),SUM(N19,N32,N39))</f>
        <v>0</v>
      </c>
      <c r="O41" s="125">
        <f>IF($B$3=3,SUM(O19,O32,#REF!)*(1-#REF!),SUM(O19,O32,O39))</f>
        <v>0</v>
      </c>
      <c r="P41" s="125">
        <f>IF($B$3=3,SUM(P19,P32,#REF!)*(1-#REF!),SUM(P19,P32,P39))</f>
        <v>0</v>
      </c>
      <c r="Q41" s="125">
        <f>IF($B$3=3,SUM(Q19,Q32,#REF!)*(1-#REF!),SUM(Q19,Q32,Q39))</f>
        <v>0</v>
      </c>
      <c r="R41" s="125">
        <f>IF($B$3=3,SUM(R19,R32,#REF!)*(1-#REF!),SUM(R19,R32,R39))</f>
        <v>0</v>
      </c>
      <c r="S41" s="125">
        <f>IF($B$3=3,SUM(S19,S32,#REF!)*(1-#REF!),SUM(S19,S32,S39))</f>
        <v>0</v>
      </c>
      <c r="T41" s="125">
        <f>IF($B$3=3,SUM(T19,T32,#REF!)*(1-#REF!),SUM(T19,T32,T39))</f>
        <v>0</v>
      </c>
      <c r="U41" s="125">
        <f>IF($B$3=3,SUM(U19,U32,#REF!)*(1-#REF!),SUM(U19,U32,U39))</f>
        <v>0</v>
      </c>
      <c r="V41" s="125">
        <f>IF($B$3=3,SUM(V19,V32,#REF!)*(1-#REF!),SUM(V19,V32,V39))</f>
        <v>0</v>
      </c>
      <c r="W41" s="125">
        <f>IF($B$3=3,SUM(W19,W32,#REF!)*(1-#REF!),SUM(W19,W32,W39))</f>
        <v>0</v>
      </c>
      <c r="X41" s="125">
        <f>IF($B$3=3,SUM(X19,X32,#REF!)*(1-#REF!),SUM(X19,X32,X39))</f>
        <v>0</v>
      </c>
      <c r="Y41" s="125">
        <f>IF($B$3=3,SUM(Y19,Y32,#REF!)*(1-#REF!),SUM(Y19,Y32,Y39))</f>
        <v>0</v>
      </c>
      <c r="Z41" s="125">
        <f>IF($B$3=3,SUM(Z19,Z32,#REF!)*(1-#REF!),SUM(Z19,Z32,Z39))</f>
        <v>0</v>
      </c>
      <c r="AA41" s="125">
        <f>IF($B$3=3,SUM(AA19,AA32,#REF!)*(1-#REF!),SUM(AA19,AA32,AA39))</f>
        <v>0</v>
      </c>
      <c r="AB41" s="125">
        <f>IF($B$3=3,SUM(AB19,AB32,#REF!)*(1-#REF!),SUM(AB19,AB32,AB39))</f>
        <v>0</v>
      </c>
      <c r="AC41" s="114" t="s">
        <v>8</v>
      </c>
      <c r="AD41" s="70">
        <v>6.1</v>
      </c>
      <c r="AE41" s="48"/>
    </row>
    <row r="42" spans="1:31" ht="30" customHeight="1" x14ac:dyDescent="0.25">
      <c r="A42" s="49"/>
      <c r="B42" s="112" t="s">
        <v>109</v>
      </c>
      <c r="C42" s="79">
        <f>IF(C41&gt;0,C41,0)</f>
        <v>0</v>
      </c>
      <c r="D42" s="125">
        <f t="shared" ref="D42:AB42" si="13">C42+(IF(D41&gt;0,D41,0))</f>
        <v>0</v>
      </c>
      <c r="E42" s="125">
        <f t="shared" si="13"/>
        <v>0</v>
      </c>
      <c r="F42" s="125">
        <f t="shared" si="13"/>
        <v>0</v>
      </c>
      <c r="G42" s="125">
        <f t="shared" si="13"/>
        <v>0</v>
      </c>
      <c r="H42" s="125">
        <f t="shared" si="13"/>
        <v>0</v>
      </c>
      <c r="I42" s="125">
        <f t="shared" si="13"/>
        <v>0</v>
      </c>
      <c r="J42" s="125">
        <f t="shared" si="13"/>
        <v>0</v>
      </c>
      <c r="K42" s="125">
        <f t="shared" si="13"/>
        <v>0</v>
      </c>
      <c r="L42" s="125">
        <f t="shared" si="13"/>
        <v>0</v>
      </c>
      <c r="M42" s="125">
        <f t="shared" si="13"/>
        <v>0</v>
      </c>
      <c r="N42" s="125">
        <f t="shared" si="13"/>
        <v>0</v>
      </c>
      <c r="O42" s="125">
        <f t="shared" si="13"/>
        <v>0</v>
      </c>
      <c r="P42" s="125">
        <f t="shared" si="13"/>
        <v>0</v>
      </c>
      <c r="Q42" s="125">
        <f t="shared" si="13"/>
        <v>0</v>
      </c>
      <c r="R42" s="125">
        <f t="shared" si="13"/>
        <v>0</v>
      </c>
      <c r="S42" s="125">
        <f t="shared" si="13"/>
        <v>0</v>
      </c>
      <c r="T42" s="125">
        <f t="shared" si="13"/>
        <v>0</v>
      </c>
      <c r="U42" s="125">
        <f t="shared" si="13"/>
        <v>0</v>
      </c>
      <c r="V42" s="125">
        <f t="shared" si="13"/>
        <v>0</v>
      </c>
      <c r="W42" s="125">
        <f t="shared" si="13"/>
        <v>0</v>
      </c>
      <c r="X42" s="125">
        <f t="shared" si="13"/>
        <v>0</v>
      </c>
      <c r="Y42" s="125">
        <f t="shared" si="13"/>
        <v>0</v>
      </c>
      <c r="Z42" s="125">
        <f t="shared" si="13"/>
        <v>0</v>
      </c>
      <c r="AA42" s="125">
        <f t="shared" si="13"/>
        <v>0</v>
      </c>
      <c r="AB42" s="125">
        <f t="shared" si="13"/>
        <v>0</v>
      </c>
      <c r="AC42" s="114" t="s">
        <v>73</v>
      </c>
      <c r="AD42" s="70"/>
      <c r="AE42" s="48"/>
    </row>
    <row r="43" spans="1:31" ht="30" customHeight="1" x14ac:dyDescent="0.2">
      <c r="A43" s="49"/>
      <c r="B43" s="112" t="s">
        <v>110</v>
      </c>
      <c r="C43" s="72"/>
      <c r="D43" s="78"/>
      <c r="E43" s="125">
        <f>IF(D41&gt;0,0,(IF(D41&lt;0,D41+D43,(IF(D41+D43&lt;0,D41+D43,0)))))</f>
        <v>0</v>
      </c>
      <c r="F43" s="125">
        <f>IF(SUM($D$44:E44)&gt;0,0,(IF(E41&lt;0,E41+E43,(IF(E41+E43&lt;0,E41+E43,0)))))</f>
        <v>0</v>
      </c>
      <c r="G43" s="125">
        <f>IF(SUM($D$44:F44)&gt;0,0,(IF(F41&lt;0,F41+F43,(IF(F41+F43&lt;0,F41+F43,0)))))</f>
        <v>0</v>
      </c>
      <c r="H43" s="125">
        <f>IF(SUM($D$44:G44)&gt;0,0,(IF(G41&lt;0,G41+G43,(IF(G41+G43&lt;0,G41+G43,0)))))</f>
        <v>0</v>
      </c>
      <c r="I43" s="125">
        <f>IF(SUM($D$44:H44)&gt;0,0,(IF(H41&lt;0,H41+H43,(IF(H41+H43&lt;0,H41+H43,0)))))</f>
        <v>0</v>
      </c>
      <c r="J43" s="125">
        <f>IF(SUM($D$44:I44)&gt;0,0,(IF(I41&lt;0,I41+I43,(IF(I41+I43&lt;0,I41+I43,0)))))</f>
        <v>0</v>
      </c>
      <c r="K43" s="125">
        <f>IF(SUM($D$44:J44)&gt;0,0,(IF(J41&lt;0,J41+J43,(IF(J41+J43&lt;0,J41+J43,0)))))</f>
        <v>0</v>
      </c>
      <c r="L43" s="125">
        <f>IF(SUM($D$44:K44)&gt;0,0,(IF(K41&lt;0,K41+K43,(IF(K41+K43&lt;0,K41+K43,0)))))</f>
        <v>0</v>
      </c>
      <c r="M43" s="125">
        <f>IF(SUM($D$44:L44)&gt;0,0,(IF(L41&lt;0,L41+L43,(IF(L41+L43&lt;0,L41+L43,0)))))</f>
        <v>0</v>
      </c>
      <c r="N43" s="125">
        <f>IF(SUM($D$44:M44)&gt;0,0,(IF(M41&lt;0,M41+M43,(IF(M41+M43&lt;0,M41+M43,0)))))</f>
        <v>0</v>
      </c>
      <c r="O43" s="125">
        <f>IF(SUM($D$44:N44)&gt;0,0,(IF(N41&lt;0,N41+N43,(IF(N41+N43&lt;0,N41+N43,0)))))</f>
        <v>0</v>
      </c>
      <c r="P43" s="125">
        <f>IF(SUM($D$44:O44)&gt;0,0,(IF(O41&lt;0,O41+O43,(IF(O41+O43&lt;0,O41+O43,0)))))</f>
        <v>0</v>
      </c>
      <c r="Q43" s="125">
        <f>IF(SUM($D$44:P44)&gt;0,0,(IF(P41&lt;0,P41+P43,(IF(P41+P43&lt;0,P41+P43,0)))))</f>
        <v>0</v>
      </c>
      <c r="R43" s="125">
        <f>IF(SUM($D$44:Q44)&gt;0,0,(IF(Q41&lt;0,Q41+Q43,(IF(Q41+Q43&lt;0,Q41+Q43,0)))))</f>
        <v>0</v>
      </c>
      <c r="S43" s="125">
        <f>IF(SUM($D$44:R44)&gt;0,0,(IF(R41&lt;0,R41+R43,(IF(R41+R43&lt;0,R41+R43,0)))))</f>
        <v>0</v>
      </c>
      <c r="T43" s="125">
        <f>IF(SUM($D$44:S44)&gt;0,0,(IF(S41&lt;0,S41+S43,(IF(S41+S43&lt;0,S41+S43,0)))))</f>
        <v>0</v>
      </c>
      <c r="U43" s="125">
        <f>IF(SUM($D$44:T44)&gt;0,0,(IF(T41&lt;0,T41+T43,(IF(T41+T43&lt;0,T41+T43,0)))))</f>
        <v>0</v>
      </c>
      <c r="V43" s="125">
        <f>IF(SUM($D$44:U44)&gt;0,0,(IF(U41&lt;0,U41+U43,(IF(U41+U43&lt;0,U41+U43,0)))))</f>
        <v>0</v>
      </c>
      <c r="W43" s="125">
        <f>IF(SUM($D$44:V44)&gt;0,0,(IF(V41&lt;0,V41+V43,(IF(V41+V43&lt;0,V41+V43,0)))))</f>
        <v>0</v>
      </c>
      <c r="X43" s="125">
        <f>IF(SUM($D$44:W44)&gt;0,0,(IF(W41&lt;0,W41+W43,(IF(W41+W43&lt;0,W41+W43,0)))))</f>
        <v>0</v>
      </c>
      <c r="Y43" s="125">
        <f>IF(SUM($D$44:X44)&gt;0,0,(IF(X41&lt;0,X41+X43,(IF(X41+X43&lt;0,X41+X43,0)))))</f>
        <v>0</v>
      </c>
      <c r="Z43" s="125">
        <f>IF(SUM($D$44:Y44)&gt;0,0,(IF(Y41&lt;0,Y41+Y43,(IF(Y41+Y43&lt;0,Y41+Y43,0)))))</f>
        <v>0</v>
      </c>
      <c r="AA43" s="125">
        <f>IF(SUM($D$44:Z44)&gt;0,0,(IF(Z41&lt;0,Z41+Z43,(IF(Z41+Z43&lt;0,Z41+Z43,0)))))</f>
        <v>0</v>
      </c>
      <c r="AB43" s="125">
        <f>IF(SUM($D$44:AA44)&gt;0,0,(IF(AA41&lt;0,AA41+AA43,(IF(AA41+AA43&lt;0,AA41+AA43,0)))))</f>
        <v>0</v>
      </c>
      <c r="AC43" s="114" t="s">
        <v>74</v>
      </c>
      <c r="AD43" s="70">
        <v>6.1</v>
      </c>
      <c r="AE43" s="33" t="s">
        <v>7</v>
      </c>
    </row>
    <row r="44" spans="1:31" ht="30" customHeight="1" x14ac:dyDescent="0.2">
      <c r="A44" s="49"/>
      <c r="B44" s="112" t="s">
        <v>111</v>
      </c>
      <c r="C44" s="78">
        <f>INT(IF(C41&gt;0,C41,0))</f>
        <v>0</v>
      </c>
      <c r="D44" s="125">
        <f t="shared" ref="D44:AB44" si="14">MAX((INT(IF(D41&gt;0,D41+D43,0))),0)</f>
        <v>0</v>
      </c>
      <c r="E44" s="125">
        <f t="shared" si="14"/>
        <v>0</v>
      </c>
      <c r="F44" s="125">
        <f t="shared" si="14"/>
        <v>0</v>
      </c>
      <c r="G44" s="125">
        <f t="shared" si="14"/>
        <v>0</v>
      </c>
      <c r="H44" s="125">
        <f t="shared" si="14"/>
        <v>0</v>
      </c>
      <c r="I44" s="125">
        <f t="shared" si="14"/>
        <v>0</v>
      </c>
      <c r="J44" s="125">
        <f t="shared" si="14"/>
        <v>0</v>
      </c>
      <c r="K44" s="125">
        <f t="shared" si="14"/>
        <v>0</v>
      </c>
      <c r="L44" s="125">
        <f t="shared" si="14"/>
        <v>0</v>
      </c>
      <c r="M44" s="125">
        <f t="shared" si="14"/>
        <v>0</v>
      </c>
      <c r="N44" s="125">
        <f t="shared" si="14"/>
        <v>0</v>
      </c>
      <c r="O44" s="125">
        <f t="shared" si="14"/>
        <v>0</v>
      </c>
      <c r="P44" s="125">
        <f t="shared" si="14"/>
        <v>0</v>
      </c>
      <c r="Q44" s="125">
        <f t="shared" si="14"/>
        <v>0</v>
      </c>
      <c r="R44" s="125">
        <f t="shared" si="14"/>
        <v>0</v>
      </c>
      <c r="S44" s="125">
        <f t="shared" si="14"/>
        <v>0</v>
      </c>
      <c r="T44" s="125">
        <f t="shared" si="14"/>
        <v>0</v>
      </c>
      <c r="U44" s="125">
        <f t="shared" si="14"/>
        <v>0</v>
      </c>
      <c r="V44" s="125">
        <f t="shared" si="14"/>
        <v>0</v>
      </c>
      <c r="W44" s="125">
        <f t="shared" si="14"/>
        <v>0</v>
      </c>
      <c r="X44" s="125">
        <f t="shared" si="14"/>
        <v>0</v>
      </c>
      <c r="Y44" s="125">
        <f t="shared" si="14"/>
        <v>0</v>
      </c>
      <c r="Z44" s="125">
        <f t="shared" si="14"/>
        <v>0</v>
      </c>
      <c r="AA44" s="125">
        <f t="shared" si="14"/>
        <v>0</v>
      </c>
      <c r="AB44" s="125">
        <f t="shared" si="14"/>
        <v>0</v>
      </c>
      <c r="AC44" s="114" t="s">
        <v>112</v>
      </c>
      <c r="AD44" s="70">
        <v>6.1</v>
      </c>
      <c r="AE44" s="33" t="s">
        <v>6</v>
      </c>
    </row>
    <row r="45" spans="1:31" s="21" customFormat="1" ht="22.5" customHeight="1" x14ac:dyDescent="0.2">
      <c r="A45" s="60"/>
      <c r="B45" s="136" t="s">
        <v>5</v>
      </c>
      <c r="C45" s="137"/>
      <c r="D45" s="137"/>
      <c r="E45" s="137"/>
      <c r="F45" s="137"/>
      <c r="G45" s="137"/>
      <c r="H45" s="137"/>
      <c r="I45" s="137"/>
      <c r="J45" s="137"/>
      <c r="K45" s="137"/>
      <c r="L45" s="137"/>
      <c r="M45" s="137"/>
      <c r="N45" s="74"/>
      <c r="O45" s="75"/>
      <c r="P45" s="75"/>
      <c r="Q45" s="75"/>
      <c r="R45" s="75"/>
      <c r="S45" s="75"/>
      <c r="T45" s="75"/>
      <c r="U45" s="75"/>
      <c r="V45" s="75"/>
      <c r="W45" s="75"/>
      <c r="X45" s="75"/>
      <c r="Y45" s="75"/>
      <c r="Z45" s="75"/>
      <c r="AA45" s="75"/>
      <c r="AB45" s="75"/>
      <c r="AC45" s="61"/>
      <c r="AD45" s="76"/>
      <c r="AE45" s="77"/>
    </row>
    <row r="46" spans="1:31" ht="30" customHeight="1" x14ac:dyDescent="0.25">
      <c r="A46" s="49"/>
      <c r="B46" s="50" t="s">
        <v>4</v>
      </c>
      <c r="C46" s="80"/>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51" t="s">
        <v>3</v>
      </c>
      <c r="AD46" s="47"/>
      <c r="AE46" s="48"/>
    </row>
    <row r="47" spans="1:31" ht="30" customHeight="1" x14ac:dyDescent="0.25">
      <c r="A47" s="49"/>
      <c r="B47" s="112" t="s">
        <v>78</v>
      </c>
      <c r="C47" s="80"/>
      <c r="D47" s="114">
        <f>D46*(0.01)*D44</f>
        <v>0</v>
      </c>
      <c r="E47" s="114">
        <f t="shared" ref="E47:AB47" si="15">MAX(0, ABS(INT(-E42*E40)))</f>
        <v>0</v>
      </c>
      <c r="F47" s="114">
        <f t="shared" si="15"/>
        <v>0</v>
      </c>
      <c r="G47" s="114">
        <f t="shared" si="15"/>
        <v>0</v>
      </c>
      <c r="H47" s="114">
        <f t="shared" si="15"/>
        <v>0</v>
      </c>
      <c r="I47" s="114">
        <f t="shared" si="15"/>
        <v>0</v>
      </c>
      <c r="J47" s="114">
        <f t="shared" si="15"/>
        <v>0</v>
      </c>
      <c r="K47" s="114">
        <f t="shared" si="15"/>
        <v>0</v>
      </c>
      <c r="L47" s="114">
        <f t="shared" si="15"/>
        <v>0</v>
      </c>
      <c r="M47" s="114">
        <f t="shared" si="15"/>
        <v>0</v>
      </c>
      <c r="N47" s="114">
        <f t="shared" si="15"/>
        <v>0</v>
      </c>
      <c r="O47" s="114">
        <f t="shared" si="15"/>
        <v>0</v>
      </c>
      <c r="P47" s="114">
        <f t="shared" si="15"/>
        <v>0</v>
      </c>
      <c r="Q47" s="114">
        <f t="shared" si="15"/>
        <v>0</v>
      </c>
      <c r="R47" s="114">
        <f t="shared" si="15"/>
        <v>0</v>
      </c>
      <c r="S47" s="114">
        <f t="shared" si="15"/>
        <v>0</v>
      </c>
      <c r="T47" s="114">
        <f t="shared" si="15"/>
        <v>0</v>
      </c>
      <c r="U47" s="114">
        <f t="shared" si="15"/>
        <v>0</v>
      </c>
      <c r="V47" s="114">
        <f t="shared" si="15"/>
        <v>0</v>
      </c>
      <c r="W47" s="114">
        <f t="shared" si="15"/>
        <v>0</v>
      </c>
      <c r="X47" s="114">
        <f t="shared" si="15"/>
        <v>0</v>
      </c>
      <c r="Y47" s="114">
        <f t="shared" si="15"/>
        <v>0</v>
      </c>
      <c r="Z47" s="114">
        <f t="shared" si="15"/>
        <v>0</v>
      </c>
      <c r="AA47" s="114">
        <f t="shared" si="15"/>
        <v>0</v>
      </c>
      <c r="AB47" s="114">
        <f t="shared" si="15"/>
        <v>0</v>
      </c>
      <c r="AC47" s="114" t="s">
        <v>79</v>
      </c>
      <c r="AD47" s="47"/>
      <c r="AE47" s="48"/>
    </row>
    <row r="48" spans="1:31" s="21" customFormat="1" x14ac:dyDescent="0.2">
      <c r="A48" s="60"/>
      <c r="B48" s="138" t="s">
        <v>2</v>
      </c>
      <c r="C48" s="139"/>
      <c r="D48" s="139"/>
      <c r="E48" s="139"/>
      <c r="F48" s="139"/>
      <c r="G48" s="139"/>
      <c r="H48" s="139"/>
      <c r="I48" s="139"/>
      <c r="J48" s="139"/>
      <c r="K48" s="139"/>
      <c r="L48" s="139"/>
      <c r="M48" s="139"/>
      <c r="N48" s="139"/>
      <c r="O48" s="81"/>
      <c r="P48" s="81"/>
      <c r="Q48" s="81"/>
      <c r="R48" s="81"/>
      <c r="S48" s="81"/>
      <c r="T48" s="81"/>
      <c r="U48" s="81"/>
      <c r="V48" s="81"/>
      <c r="W48" s="81"/>
      <c r="X48" s="81"/>
      <c r="Y48" s="81"/>
      <c r="Z48" s="81"/>
      <c r="AA48" s="81"/>
      <c r="AB48" s="81"/>
      <c r="AC48" s="82"/>
      <c r="AD48" s="76"/>
      <c r="AE48" s="77"/>
    </row>
    <row r="49" spans="1:31" ht="30" customHeight="1" x14ac:dyDescent="0.25">
      <c r="A49" s="49"/>
      <c r="B49" s="112" t="s">
        <v>113</v>
      </c>
      <c r="C49" s="72"/>
      <c r="D49" s="113">
        <f>-(IF(SUM($C$44:C44)&gt;0,(IF(D41&lt;0,D41,0)),0))</f>
        <v>0</v>
      </c>
      <c r="E49" s="113">
        <f>-(IF(SUM($C$44:D44)&gt;0,(IF(E41&lt;0,E41,0)),0))</f>
        <v>0</v>
      </c>
      <c r="F49" s="113">
        <f>-(IF(SUM($C$44:E44)&gt;0,(IF(F41&lt;0,F41,0)),0))</f>
        <v>0</v>
      </c>
      <c r="G49" s="113">
        <f>-(IF(SUM($C$44:F44)&gt;0,(IF(G41&lt;0,G41,0)),0))</f>
        <v>0</v>
      </c>
      <c r="H49" s="113">
        <f>-(IF(SUM($C$44:G44)&gt;0,(IF(H41&lt;0,H41,0)),0))</f>
        <v>0</v>
      </c>
      <c r="I49" s="113">
        <f>-(IF(SUM($C$44:H44)&gt;0,(IF(I41&lt;0,I41,0)),0))</f>
        <v>0</v>
      </c>
      <c r="J49" s="113">
        <f>-(IF(SUM($C$44:I44)&gt;0,(IF(J41&lt;0,J41,0)),0))</f>
        <v>0</v>
      </c>
      <c r="K49" s="113">
        <f>-(IF(SUM($C$44:J44)&gt;0,(IF(K41&lt;0,K41,0)),0))</f>
        <v>0</v>
      </c>
      <c r="L49" s="113">
        <f>-(IF(SUM($C$44:K44)&gt;0,(IF(L41&lt;0,L41,0)),0))</f>
        <v>0</v>
      </c>
      <c r="M49" s="113">
        <f>-(IF(SUM($C$44:L44)&gt;0,(IF(M41&lt;0,M41,0)),0))</f>
        <v>0</v>
      </c>
      <c r="N49" s="113">
        <f>-(IF(SUM($C$44:M44)&gt;0,(IF(N41&lt;0,N41,0)),0))</f>
        <v>0</v>
      </c>
      <c r="O49" s="113">
        <f>-(IF(SUM($C$44:N44)&gt;0,(IF(O41&lt;0,O41,0)),0))</f>
        <v>0</v>
      </c>
      <c r="P49" s="113">
        <f>-(IF(SUM($C$44:O44)&gt;0,(IF(P41&lt;0,P41,0)),0))</f>
        <v>0</v>
      </c>
      <c r="Q49" s="113">
        <f>-(IF(SUM($C$44:P44)&gt;0,(IF(Q41&lt;0,Q41,0)),0))</f>
        <v>0</v>
      </c>
      <c r="R49" s="113">
        <f>-(IF(SUM($C$44:Q44)&gt;0,(IF(R41&lt;0,R41,0)),0))</f>
        <v>0</v>
      </c>
      <c r="S49" s="113">
        <f>-(IF(SUM($C$44:R44)&gt;0,(IF(S41&lt;0,S41,0)),0))</f>
        <v>0</v>
      </c>
      <c r="T49" s="113">
        <f>-(IF(SUM($C$44:S44)&gt;0,(IF(T41&lt;0,T41,0)),0))</f>
        <v>0</v>
      </c>
      <c r="U49" s="113">
        <f>-(IF(SUM($C$44:T44)&gt;0,(IF(U41&lt;0,U41,0)),0))</f>
        <v>0</v>
      </c>
      <c r="V49" s="113">
        <f>-(IF(SUM($C$44:U44)&gt;0,(IF(V41&lt;0,V41,0)),0))</f>
        <v>0</v>
      </c>
      <c r="W49" s="113">
        <f>-(IF(SUM($C$44:V44)&gt;0,(IF(W41&lt;0,W41,0)),0))</f>
        <v>0</v>
      </c>
      <c r="X49" s="113">
        <f>-(IF(SUM($C$44:W44)&gt;0,(IF(X41&lt;0,X41,0)),0))</f>
        <v>0</v>
      </c>
      <c r="Y49" s="113">
        <f>-(IF(SUM($C$44:X44)&gt;0,(IF(Y41&lt;0,Y41,0)),0))</f>
        <v>0</v>
      </c>
      <c r="Z49" s="113">
        <f>-(IF(SUM($C$44:Y44)&gt;0,(IF(Z41&lt;0,Z41,0)),0))</f>
        <v>0</v>
      </c>
      <c r="AA49" s="113">
        <f>-(IF(SUM($C$44:Z44)&gt;0,(IF(AA41&lt;0,AA41,0)),0))</f>
        <v>0</v>
      </c>
      <c r="AB49" s="113">
        <f>-(IF(SUM($C$44:AA44)&gt;0,(IF(AB41&lt;0,AB41,0)),0))</f>
        <v>0</v>
      </c>
      <c r="AC49" s="115" t="s">
        <v>75</v>
      </c>
      <c r="AD49" s="47"/>
      <c r="AE49" s="48"/>
    </row>
    <row r="50" spans="1:31" ht="36" customHeight="1" x14ac:dyDescent="0.25">
      <c r="A50" s="49"/>
      <c r="B50" s="50" t="s">
        <v>114</v>
      </c>
      <c r="C50" s="72"/>
      <c r="D50" s="102"/>
      <c r="E50" s="102"/>
      <c r="F50" s="97"/>
      <c r="G50" s="97"/>
      <c r="H50" s="97"/>
      <c r="I50" s="97"/>
      <c r="J50" s="97"/>
      <c r="K50" s="97"/>
      <c r="L50" s="97"/>
      <c r="M50" s="97"/>
      <c r="N50" s="97"/>
      <c r="O50" s="97"/>
      <c r="P50" s="97"/>
      <c r="Q50" s="97"/>
      <c r="R50" s="97"/>
      <c r="S50" s="97"/>
      <c r="T50" s="97"/>
      <c r="U50" s="97"/>
      <c r="V50" s="97"/>
      <c r="W50" s="97"/>
      <c r="X50" s="97"/>
      <c r="Y50" s="97"/>
      <c r="Z50" s="97"/>
      <c r="AA50" s="97"/>
      <c r="AB50" s="97"/>
      <c r="AC50" s="51" t="s">
        <v>82</v>
      </c>
      <c r="AD50" s="47"/>
      <c r="AE50" s="48"/>
    </row>
    <row r="51" spans="1:31" s="21" customFormat="1" ht="27" customHeight="1" x14ac:dyDescent="0.2">
      <c r="A51" s="60"/>
      <c r="B51" s="140" t="s">
        <v>1</v>
      </c>
      <c r="C51" s="141"/>
      <c r="D51" s="141"/>
      <c r="E51" s="141"/>
      <c r="F51" s="141"/>
      <c r="G51" s="141"/>
      <c r="H51" s="141"/>
      <c r="I51" s="141"/>
      <c r="J51" s="141"/>
      <c r="K51" s="83"/>
      <c r="L51" s="83"/>
      <c r="M51" s="81"/>
      <c r="N51" s="83"/>
      <c r="O51" s="81"/>
      <c r="P51" s="81"/>
      <c r="Q51" s="81"/>
      <c r="R51" s="81"/>
      <c r="S51" s="81"/>
      <c r="T51" s="81"/>
      <c r="U51" s="81"/>
      <c r="V51" s="81"/>
      <c r="W51" s="81"/>
      <c r="X51" s="81"/>
      <c r="Y51" s="81"/>
      <c r="Z51" s="81"/>
      <c r="AA51" s="81"/>
      <c r="AB51" s="81"/>
      <c r="AC51" s="82"/>
      <c r="AD51" s="76"/>
      <c r="AE51" s="77"/>
    </row>
    <row r="52" spans="1:31" s="21" customFormat="1" ht="39" customHeight="1" x14ac:dyDescent="0.25">
      <c r="A52" s="49"/>
      <c r="B52" s="50" t="s">
        <v>115</v>
      </c>
      <c r="C52" s="84"/>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66" t="s">
        <v>83</v>
      </c>
      <c r="AD52" s="76"/>
      <c r="AE52" s="77"/>
    </row>
    <row r="53" spans="1:31" ht="36.75" customHeight="1" x14ac:dyDescent="0.25">
      <c r="A53" s="49"/>
      <c r="B53" s="112" t="s">
        <v>116</v>
      </c>
      <c r="C53" s="72"/>
      <c r="D53" s="113">
        <f>D50-D52</f>
        <v>0</v>
      </c>
      <c r="E53" s="113">
        <f t="shared" ref="E53:AB53" si="16">E50-E52</f>
        <v>0</v>
      </c>
      <c r="F53" s="113">
        <f t="shared" si="16"/>
        <v>0</v>
      </c>
      <c r="G53" s="113">
        <f t="shared" si="16"/>
        <v>0</v>
      </c>
      <c r="H53" s="113">
        <f t="shared" si="16"/>
        <v>0</v>
      </c>
      <c r="I53" s="113">
        <f t="shared" si="16"/>
        <v>0</v>
      </c>
      <c r="J53" s="113">
        <f t="shared" si="16"/>
        <v>0</v>
      </c>
      <c r="K53" s="113">
        <f t="shared" si="16"/>
        <v>0</v>
      </c>
      <c r="L53" s="113">
        <f t="shared" si="16"/>
        <v>0</v>
      </c>
      <c r="M53" s="113">
        <f t="shared" si="16"/>
        <v>0</v>
      </c>
      <c r="N53" s="113">
        <f t="shared" si="16"/>
        <v>0</v>
      </c>
      <c r="O53" s="113">
        <f t="shared" si="16"/>
        <v>0</v>
      </c>
      <c r="P53" s="113">
        <f t="shared" si="16"/>
        <v>0</v>
      </c>
      <c r="Q53" s="113">
        <f t="shared" si="16"/>
        <v>0</v>
      </c>
      <c r="R53" s="113">
        <f t="shared" si="16"/>
        <v>0</v>
      </c>
      <c r="S53" s="113">
        <f t="shared" si="16"/>
        <v>0</v>
      </c>
      <c r="T53" s="113">
        <f t="shared" si="16"/>
        <v>0</v>
      </c>
      <c r="U53" s="113">
        <f t="shared" si="16"/>
        <v>0</v>
      </c>
      <c r="V53" s="113">
        <f t="shared" si="16"/>
        <v>0</v>
      </c>
      <c r="W53" s="113">
        <f t="shared" si="16"/>
        <v>0</v>
      </c>
      <c r="X53" s="113">
        <f t="shared" si="16"/>
        <v>0</v>
      </c>
      <c r="Y53" s="113">
        <f t="shared" si="16"/>
        <v>0</v>
      </c>
      <c r="Z53" s="113">
        <f t="shared" si="16"/>
        <v>0</v>
      </c>
      <c r="AA53" s="113">
        <f t="shared" si="16"/>
        <v>0</v>
      </c>
      <c r="AB53" s="113">
        <f t="shared" si="16"/>
        <v>0</v>
      </c>
      <c r="AC53" s="114" t="s">
        <v>84</v>
      </c>
      <c r="AD53" s="47"/>
      <c r="AE53" s="48"/>
    </row>
    <row r="54" spans="1:31" s="21" customFormat="1" ht="25.5" customHeight="1" x14ac:dyDescent="0.2">
      <c r="A54" s="73"/>
      <c r="B54" s="140" t="s">
        <v>124</v>
      </c>
      <c r="C54" s="141"/>
      <c r="D54" s="141"/>
      <c r="E54" s="141"/>
      <c r="F54" s="141"/>
      <c r="G54" s="141"/>
      <c r="H54" s="141"/>
      <c r="I54" s="141"/>
      <c r="J54" s="141"/>
      <c r="K54" s="140"/>
      <c r="L54" s="141"/>
      <c r="M54" s="85"/>
      <c r="N54" s="85"/>
      <c r="O54" s="85"/>
      <c r="P54" s="85"/>
      <c r="Q54" s="85"/>
      <c r="R54" s="85"/>
      <c r="S54" s="85"/>
      <c r="T54" s="85"/>
      <c r="U54" s="85"/>
      <c r="V54" s="85"/>
      <c r="W54" s="85"/>
      <c r="X54" s="85"/>
      <c r="Y54" s="85"/>
      <c r="Z54" s="85"/>
      <c r="AA54" s="85"/>
      <c r="AB54" s="85"/>
      <c r="AC54" s="86"/>
      <c r="AD54" s="76"/>
      <c r="AE54" s="77"/>
    </row>
    <row r="55" spans="1:31" ht="30" customHeight="1" x14ac:dyDescent="0.25">
      <c r="A55" s="87"/>
      <c r="B55" s="112" t="s">
        <v>119</v>
      </c>
      <c r="C55" s="55">
        <f>(C44-C47)*0.9072</f>
        <v>0</v>
      </c>
      <c r="D55" s="113">
        <f>(D44-D47)*0.9072</f>
        <v>0</v>
      </c>
      <c r="E55" s="113">
        <f t="shared" ref="E55:AB55" si="17">(E44-E47)*0.9072</f>
        <v>0</v>
      </c>
      <c r="F55" s="113">
        <f t="shared" si="17"/>
        <v>0</v>
      </c>
      <c r="G55" s="113">
        <f t="shared" si="17"/>
        <v>0</v>
      </c>
      <c r="H55" s="113">
        <f t="shared" si="17"/>
        <v>0</v>
      </c>
      <c r="I55" s="113">
        <f t="shared" si="17"/>
        <v>0</v>
      </c>
      <c r="J55" s="113">
        <f t="shared" si="17"/>
        <v>0</v>
      </c>
      <c r="K55" s="113">
        <f t="shared" si="17"/>
        <v>0</v>
      </c>
      <c r="L55" s="113">
        <f t="shared" si="17"/>
        <v>0</v>
      </c>
      <c r="M55" s="113">
        <f t="shared" si="17"/>
        <v>0</v>
      </c>
      <c r="N55" s="113">
        <f t="shared" si="17"/>
        <v>0</v>
      </c>
      <c r="O55" s="113">
        <f t="shared" si="17"/>
        <v>0</v>
      </c>
      <c r="P55" s="113">
        <f t="shared" si="17"/>
        <v>0</v>
      </c>
      <c r="Q55" s="113">
        <f t="shared" si="17"/>
        <v>0</v>
      </c>
      <c r="R55" s="113">
        <f t="shared" si="17"/>
        <v>0</v>
      </c>
      <c r="S55" s="113">
        <f t="shared" si="17"/>
        <v>0</v>
      </c>
      <c r="T55" s="113">
        <f t="shared" si="17"/>
        <v>0</v>
      </c>
      <c r="U55" s="113">
        <f t="shared" si="17"/>
        <v>0</v>
      </c>
      <c r="V55" s="113">
        <f t="shared" si="17"/>
        <v>0</v>
      </c>
      <c r="W55" s="113">
        <f t="shared" si="17"/>
        <v>0</v>
      </c>
      <c r="X55" s="113">
        <f t="shared" si="17"/>
        <v>0</v>
      </c>
      <c r="Y55" s="113">
        <f t="shared" si="17"/>
        <v>0</v>
      </c>
      <c r="Z55" s="113">
        <f t="shared" si="17"/>
        <v>0</v>
      </c>
      <c r="AA55" s="113">
        <f t="shared" si="17"/>
        <v>0</v>
      </c>
      <c r="AB55" s="113">
        <f t="shared" si="17"/>
        <v>0</v>
      </c>
      <c r="AC55" s="115" t="s">
        <v>117</v>
      </c>
      <c r="AD55" s="47"/>
      <c r="AE55" s="48"/>
    </row>
    <row r="56" spans="1:31" ht="22.5" customHeight="1" x14ac:dyDescent="0.25">
      <c r="A56" s="87"/>
      <c r="B56" s="112" t="s">
        <v>0</v>
      </c>
      <c r="C56" s="88"/>
      <c r="D56" s="126">
        <f t="shared" ref="D56:AB56" si="18">IF(D7&lt;&gt;"",YEAR(D7),"")</f>
        <v>1900</v>
      </c>
      <c r="E56" s="126">
        <f t="shared" si="18"/>
        <v>1900</v>
      </c>
      <c r="F56" s="126">
        <f t="shared" si="18"/>
        <v>1901</v>
      </c>
      <c r="G56" s="126">
        <f t="shared" si="18"/>
        <v>1902</v>
      </c>
      <c r="H56" s="126">
        <f t="shared" si="18"/>
        <v>1903</v>
      </c>
      <c r="I56" s="126">
        <f t="shared" si="18"/>
        <v>1904</v>
      </c>
      <c r="J56" s="126">
        <f t="shared" si="18"/>
        <v>1905</v>
      </c>
      <c r="K56" s="126">
        <f t="shared" si="18"/>
        <v>1906</v>
      </c>
      <c r="L56" s="126">
        <f t="shared" si="18"/>
        <v>1907</v>
      </c>
      <c r="M56" s="126">
        <f t="shared" si="18"/>
        <v>1908</v>
      </c>
      <c r="N56" s="126">
        <f t="shared" si="18"/>
        <v>1909</v>
      </c>
      <c r="O56" s="126">
        <f t="shared" si="18"/>
        <v>1910</v>
      </c>
      <c r="P56" s="126">
        <f t="shared" si="18"/>
        <v>1911</v>
      </c>
      <c r="Q56" s="126">
        <f t="shared" si="18"/>
        <v>1912</v>
      </c>
      <c r="R56" s="126">
        <f t="shared" si="18"/>
        <v>1913</v>
      </c>
      <c r="S56" s="126">
        <f t="shared" si="18"/>
        <v>1914</v>
      </c>
      <c r="T56" s="126">
        <f t="shared" si="18"/>
        <v>1915</v>
      </c>
      <c r="U56" s="126">
        <f t="shared" si="18"/>
        <v>1916</v>
      </c>
      <c r="V56" s="126">
        <f t="shared" si="18"/>
        <v>1917</v>
      </c>
      <c r="W56" s="126">
        <f t="shared" si="18"/>
        <v>1918</v>
      </c>
      <c r="X56" s="126">
        <f t="shared" si="18"/>
        <v>1919</v>
      </c>
      <c r="Y56" s="126">
        <f t="shared" si="18"/>
        <v>1920</v>
      </c>
      <c r="Z56" s="126">
        <f t="shared" si="18"/>
        <v>1921</v>
      </c>
      <c r="AA56" s="126">
        <f t="shared" si="18"/>
        <v>1922</v>
      </c>
      <c r="AB56" s="126">
        <f t="shared" si="18"/>
        <v>1923</v>
      </c>
      <c r="AC56" s="115"/>
      <c r="AD56" s="47"/>
      <c r="AE56" s="48"/>
    </row>
    <row r="57" spans="1:31" ht="24" x14ac:dyDescent="0.25">
      <c r="A57" s="87"/>
      <c r="B57" s="112" t="s">
        <v>123</v>
      </c>
      <c r="C57" s="89"/>
      <c r="D57" s="113">
        <f t="shared" ref="D57:AB57" si="19">IF(YEAR(D8)&gt;YEAR(D7),INT(DATEDIF(DATE(YEAR(D7),MONTH(D7),DAY(D7)),DATE(YEAR(D7),12,31),"d")/DATEDIF(DATE(YEAR(D7),MONTH(D7),DAY(D7)),DATE(YEAR(D8),MONTH(D8),DAY(D8)),"d")*D55),1*D55)</f>
        <v>0</v>
      </c>
      <c r="E57" s="113">
        <f t="shared" si="19"/>
        <v>0</v>
      </c>
      <c r="F57" s="113">
        <f t="shared" si="19"/>
        <v>0</v>
      </c>
      <c r="G57" s="113">
        <f t="shared" si="19"/>
        <v>0</v>
      </c>
      <c r="H57" s="113">
        <f t="shared" si="19"/>
        <v>0</v>
      </c>
      <c r="I57" s="113">
        <f t="shared" si="19"/>
        <v>0</v>
      </c>
      <c r="J57" s="113">
        <f t="shared" si="19"/>
        <v>0</v>
      </c>
      <c r="K57" s="113">
        <f t="shared" si="19"/>
        <v>0</v>
      </c>
      <c r="L57" s="113">
        <f t="shared" si="19"/>
        <v>0</v>
      </c>
      <c r="M57" s="113">
        <f t="shared" si="19"/>
        <v>0</v>
      </c>
      <c r="N57" s="113">
        <f t="shared" si="19"/>
        <v>0</v>
      </c>
      <c r="O57" s="113">
        <f t="shared" si="19"/>
        <v>0</v>
      </c>
      <c r="P57" s="113">
        <f t="shared" si="19"/>
        <v>0</v>
      </c>
      <c r="Q57" s="113">
        <f t="shared" si="19"/>
        <v>0</v>
      </c>
      <c r="R57" s="113">
        <f t="shared" si="19"/>
        <v>0</v>
      </c>
      <c r="S57" s="113">
        <f t="shared" si="19"/>
        <v>0</v>
      </c>
      <c r="T57" s="113">
        <f t="shared" si="19"/>
        <v>0</v>
      </c>
      <c r="U57" s="113">
        <f t="shared" si="19"/>
        <v>0</v>
      </c>
      <c r="V57" s="113">
        <f t="shared" si="19"/>
        <v>0</v>
      </c>
      <c r="W57" s="113">
        <f t="shared" si="19"/>
        <v>0</v>
      </c>
      <c r="X57" s="113">
        <f t="shared" si="19"/>
        <v>0</v>
      </c>
      <c r="Y57" s="113">
        <f t="shared" si="19"/>
        <v>0</v>
      </c>
      <c r="Z57" s="113">
        <f t="shared" si="19"/>
        <v>0</v>
      </c>
      <c r="AA57" s="113">
        <f t="shared" si="19"/>
        <v>0</v>
      </c>
      <c r="AB57" s="113">
        <f t="shared" si="19"/>
        <v>0</v>
      </c>
      <c r="AC57" s="115"/>
      <c r="AD57" s="47"/>
      <c r="AE57" s="48"/>
    </row>
    <row r="58" spans="1:31" ht="35.25" customHeight="1" x14ac:dyDescent="0.25">
      <c r="A58" s="87"/>
      <c r="B58" s="112" t="s">
        <v>120</v>
      </c>
      <c r="C58" s="88"/>
      <c r="D58" s="126" t="str">
        <f t="shared" ref="D58:AB58" si="20">IF(YEAR(D8)=YEAR(D7),"",YEAR(D8))</f>
        <v/>
      </c>
      <c r="E58" s="126" t="str">
        <f t="shared" si="20"/>
        <v/>
      </c>
      <c r="F58" s="126" t="str">
        <f t="shared" si="20"/>
        <v/>
      </c>
      <c r="G58" s="126" t="str">
        <f t="shared" si="20"/>
        <v/>
      </c>
      <c r="H58" s="126" t="str">
        <f t="shared" si="20"/>
        <v/>
      </c>
      <c r="I58" s="126" t="str">
        <f t="shared" si="20"/>
        <v/>
      </c>
      <c r="J58" s="126" t="str">
        <f t="shared" si="20"/>
        <v/>
      </c>
      <c r="K58" s="126" t="str">
        <f t="shared" si="20"/>
        <v/>
      </c>
      <c r="L58" s="126" t="str">
        <f t="shared" si="20"/>
        <v/>
      </c>
      <c r="M58" s="126" t="str">
        <f t="shared" si="20"/>
        <v/>
      </c>
      <c r="N58" s="126" t="str">
        <f t="shared" si="20"/>
        <v/>
      </c>
      <c r="O58" s="126" t="str">
        <f t="shared" si="20"/>
        <v/>
      </c>
      <c r="P58" s="126" t="str">
        <f t="shared" si="20"/>
        <v/>
      </c>
      <c r="Q58" s="126" t="str">
        <f t="shared" si="20"/>
        <v/>
      </c>
      <c r="R58" s="126" t="str">
        <f t="shared" si="20"/>
        <v/>
      </c>
      <c r="S58" s="126" t="str">
        <f t="shared" si="20"/>
        <v/>
      </c>
      <c r="T58" s="126" t="str">
        <f t="shared" si="20"/>
        <v/>
      </c>
      <c r="U58" s="126" t="str">
        <f t="shared" si="20"/>
        <v/>
      </c>
      <c r="V58" s="126" t="str">
        <f t="shared" si="20"/>
        <v/>
      </c>
      <c r="W58" s="126" t="str">
        <f t="shared" si="20"/>
        <v/>
      </c>
      <c r="X58" s="126" t="str">
        <f t="shared" si="20"/>
        <v/>
      </c>
      <c r="Y58" s="126" t="str">
        <f t="shared" si="20"/>
        <v/>
      </c>
      <c r="Z58" s="126" t="str">
        <f t="shared" si="20"/>
        <v/>
      </c>
      <c r="AA58" s="126" t="str">
        <f t="shared" si="20"/>
        <v/>
      </c>
      <c r="AB58" s="126" t="str">
        <f t="shared" si="20"/>
        <v/>
      </c>
      <c r="AC58" s="115"/>
      <c r="AD58" s="47"/>
      <c r="AE58" s="48"/>
    </row>
    <row r="59" spans="1:31" ht="30" customHeight="1" thickBot="1" x14ac:dyDescent="0.3">
      <c r="A59" s="87"/>
      <c r="B59" s="112" t="s">
        <v>122</v>
      </c>
      <c r="C59" s="90"/>
      <c r="D59" s="127">
        <f t="shared" ref="D59:AB59" si="21">D55-D57</f>
        <v>0</v>
      </c>
      <c r="E59" s="127">
        <f t="shared" si="21"/>
        <v>0</v>
      </c>
      <c r="F59" s="127">
        <f t="shared" si="21"/>
        <v>0</v>
      </c>
      <c r="G59" s="127">
        <f t="shared" si="21"/>
        <v>0</v>
      </c>
      <c r="H59" s="127">
        <f t="shared" si="21"/>
        <v>0</v>
      </c>
      <c r="I59" s="127">
        <f t="shared" si="21"/>
        <v>0</v>
      </c>
      <c r="J59" s="127">
        <f t="shared" si="21"/>
        <v>0</v>
      </c>
      <c r="K59" s="127">
        <f t="shared" si="21"/>
        <v>0</v>
      </c>
      <c r="L59" s="127">
        <f t="shared" si="21"/>
        <v>0</v>
      </c>
      <c r="M59" s="127">
        <f t="shared" si="21"/>
        <v>0</v>
      </c>
      <c r="N59" s="127">
        <f t="shared" si="21"/>
        <v>0</v>
      </c>
      <c r="O59" s="127">
        <f t="shared" si="21"/>
        <v>0</v>
      </c>
      <c r="P59" s="127">
        <f t="shared" si="21"/>
        <v>0</v>
      </c>
      <c r="Q59" s="127">
        <f t="shared" si="21"/>
        <v>0</v>
      </c>
      <c r="R59" s="127">
        <f t="shared" si="21"/>
        <v>0</v>
      </c>
      <c r="S59" s="127">
        <f t="shared" si="21"/>
        <v>0</v>
      </c>
      <c r="T59" s="127">
        <f t="shared" si="21"/>
        <v>0</v>
      </c>
      <c r="U59" s="127">
        <f t="shared" si="21"/>
        <v>0</v>
      </c>
      <c r="V59" s="127">
        <f t="shared" si="21"/>
        <v>0</v>
      </c>
      <c r="W59" s="127">
        <f t="shared" si="21"/>
        <v>0</v>
      </c>
      <c r="X59" s="127">
        <f t="shared" si="21"/>
        <v>0</v>
      </c>
      <c r="Y59" s="127">
        <f t="shared" si="21"/>
        <v>0</v>
      </c>
      <c r="Z59" s="127">
        <f t="shared" si="21"/>
        <v>0</v>
      </c>
      <c r="AA59" s="127">
        <f t="shared" si="21"/>
        <v>0</v>
      </c>
      <c r="AB59" s="127">
        <f t="shared" si="21"/>
        <v>0</v>
      </c>
      <c r="AC59" s="115"/>
      <c r="AD59" s="47"/>
      <c r="AE59" s="48"/>
    </row>
    <row r="60" spans="1:31" s="20" customFormat="1" ht="33" customHeight="1" thickTop="1" x14ac:dyDescent="0.25">
      <c r="A60" s="87"/>
      <c r="B60" s="112" t="s">
        <v>121</v>
      </c>
      <c r="C60" s="91"/>
      <c r="D60" s="128">
        <f t="shared" ref="D60:AB60" si="22">D55+C60</f>
        <v>0</v>
      </c>
      <c r="E60" s="128">
        <f t="shared" si="22"/>
        <v>0</v>
      </c>
      <c r="F60" s="128">
        <f t="shared" si="22"/>
        <v>0</v>
      </c>
      <c r="G60" s="128">
        <f t="shared" si="22"/>
        <v>0</v>
      </c>
      <c r="H60" s="128">
        <f t="shared" si="22"/>
        <v>0</v>
      </c>
      <c r="I60" s="128">
        <f t="shared" si="22"/>
        <v>0</v>
      </c>
      <c r="J60" s="128">
        <f t="shared" si="22"/>
        <v>0</v>
      </c>
      <c r="K60" s="128">
        <f t="shared" si="22"/>
        <v>0</v>
      </c>
      <c r="L60" s="128">
        <f t="shared" si="22"/>
        <v>0</v>
      </c>
      <c r="M60" s="128">
        <f t="shared" si="22"/>
        <v>0</v>
      </c>
      <c r="N60" s="128">
        <f t="shared" si="22"/>
        <v>0</v>
      </c>
      <c r="O60" s="128">
        <f t="shared" si="22"/>
        <v>0</v>
      </c>
      <c r="P60" s="128">
        <f t="shared" si="22"/>
        <v>0</v>
      </c>
      <c r="Q60" s="128">
        <f t="shared" si="22"/>
        <v>0</v>
      </c>
      <c r="R60" s="128">
        <f t="shared" si="22"/>
        <v>0</v>
      </c>
      <c r="S60" s="128">
        <f t="shared" si="22"/>
        <v>0</v>
      </c>
      <c r="T60" s="128">
        <f t="shared" si="22"/>
        <v>0</v>
      </c>
      <c r="U60" s="128">
        <f t="shared" si="22"/>
        <v>0</v>
      </c>
      <c r="V60" s="128">
        <f t="shared" si="22"/>
        <v>0</v>
      </c>
      <c r="W60" s="128">
        <f t="shared" si="22"/>
        <v>0</v>
      </c>
      <c r="X60" s="128">
        <f t="shared" si="22"/>
        <v>0</v>
      </c>
      <c r="Y60" s="128">
        <f t="shared" si="22"/>
        <v>0</v>
      </c>
      <c r="Z60" s="128">
        <f t="shared" si="22"/>
        <v>0</v>
      </c>
      <c r="AA60" s="128">
        <f t="shared" si="22"/>
        <v>0</v>
      </c>
      <c r="AB60" s="128">
        <f t="shared" si="22"/>
        <v>0</v>
      </c>
      <c r="AC60" s="129" t="s">
        <v>118</v>
      </c>
      <c r="AD60" s="92"/>
      <c r="AE60" s="48"/>
    </row>
    <row r="61" spans="1:31" x14ac:dyDescent="0.25">
      <c r="A61" s="8"/>
      <c r="B61" s="13"/>
      <c r="C61" s="8"/>
      <c r="D61" s="1"/>
      <c r="E61" s="19"/>
      <c r="F61" s="8"/>
      <c r="G61" s="8"/>
      <c r="H61" s="8"/>
      <c r="I61" s="8"/>
      <c r="J61" s="8"/>
      <c r="K61" s="8"/>
      <c r="L61" s="8"/>
      <c r="M61" s="8"/>
      <c r="N61" s="8"/>
      <c r="O61" s="8"/>
      <c r="P61" s="8"/>
      <c r="Q61" s="8"/>
      <c r="R61" s="8"/>
      <c r="S61" s="8"/>
      <c r="T61" s="8"/>
      <c r="U61" s="8"/>
      <c r="V61" s="8"/>
      <c r="W61" s="8"/>
      <c r="X61" s="8"/>
      <c r="Y61" s="8"/>
      <c r="Z61" s="8"/>
      <c r="AA61" s="8"/>
      <c r="AB61" s="8"/>
      <c r="AC61" s="22"/>
    </row>
    <row r="62" spans="1:31" ht="54" customHeight="1" x14ac:dyDescent="0.25">
      <c r="A62" s="133" t="s">
        <v>85</v>
      </c>
      <c r="B62" s="134"/>
      <c r="C62" s="134"/>
      <c r="D62" s="134"/>
      <c r="E62" s="134"/>
      <c r="F62" s="134"/>
      <c r="G62" s="135"/>
      <c r="H62" s="8"/>
      <c r="I62" s="8"/>
      <c r="J62" s="8"/>
      <c r="K62" s="8"/>
      <c r="L62" s="8"/>
      <c r="M62" s="8"/>
      <c r="N62" s="8"/>
      <c r="O62" s="8"/>
      <c r="P62" s="8"/>
      <c r="Q62" s="8"/>
      <c r="R62" s="8"/>
      <c r="S62" s="8"/>
      <c r="T62" s="8"/>
      <c r="U62" s="8"/>
      <c r="V62" s="8"/>
      <c r="W62" s="8"/>
      <c r="X62" s="8"/>
      <c r="Y62" s="8"/>
      <c r="Z62" s="8"/>
      <c r="AA62" s="8"/>
      <c r="AB62" s="8"/>
      <c r="AC62" s="22"/>
    </row>
    <row r="63" spans="1:31" x14ac:dyDescent="0.25">
      <c r="A63" s="8"/>
      <c r="B63" s="13"/>
      <c r="C63" s="8"/>
      <c r="D63" s="18"/>
      <c r="E63" s="18"/>
      <c r="F63" s="18"/>
      <c r="G63" s="18"/>
      <c r="H63" s="18"/>
      <c r="I63" s="8"/>
      <c r="J63" s="8"/>
      <c r="K63" s="8"/>
      <c r="L63" s="8"/>
      <c r="M63" s="8"/>
      <c r="N63" s="8"/>
      <c r="O63" s="8"/>
      <c r="P63" s="8"/>
      <c r="Q63" s="8"/>
      <c r="R63" s="8"/>
      <c r="S63" s="8"/>
      <c r="T63" s="8"/>
      <c r="U63" s="8"/>
      <c r="V63" s="8"/>
      <c r="W63" s="8"/>
      <c r="X63" s="8"/>
      <c r="Y63" s="8"/>
      <c r="Z63" s="8"/>
      <c r="AA63" s="8"/>
      <c r="AB63" s="8"/>
      <c r="AC63" s="22"/>
    </row>
    <row r="64" spans="1:31" x14ac:dyDescent="0.25">
      <c r="A64" s="8"/>
      <c r="B64" s="13"/>
      <c r="C64" s="8"/>
      <c r="D64" s="17"/>
      <c r="E64" s="17"/>
      <c r="F64" s="17"/>
      <c r="G64" s="17"/>
      <c r="H64" s="17"/>
      <c r="I64" s="8"/>
      <c r="J64" s="8"/>
      <c r="K64" s="8"/>
      <c r="L64" s="8"/>
      <c r="M64" s="8"/>
      <c r="N64" s="8"/>
      <c r="O64" s="8"/>
      <c r="P64" s="8"/>
      <c r="Q64" s="8"/>
      <c r="R64" s="8"/>
      <c r="S64" s="8"/>
      <c r="T64" s="8"/>
      <c r="U64" s="8"/>
      <c r="V64" s="8"/>
      <c r="W64" s="8"/>
      <c r="X64" s="8"/>
      <c r="Y64" s="8"/>
      <c r="Z64" s="8"/>
      <c r="AA64" s="8"/>
      <c r="AB64" s="8"/>
      <c r="AC64" s="22"/>
    </row>
    <row r="65" spans="1:29" x14ac:dyDescent="0.25">
      <c r="A65" s="8"/>
      <c r="B65" s="13"/>
      <c r="C65" s="8"/>
      <c r="D65" s="16"/>
      <c r="E65" s="8"/>
      <c r="F65" s="8"/>
      <c r="G65" s="8"/>
      <c r="H65" s="8"/>
      <c r="I65" s="8"/>
      <c r="J65" s="8"/>
      <c r="K65" s="8"/>
      <c r="L65" s="8"/>
      <c r="M65" s="8"/>
      <c r="N65" s="8"/>
      <c r="O65" s="8"/>
      <c r="P65" s="8"/>
      <c r="Q65" s="8"/>
      <c r="R65" s="8"/>
      <c r="S65" s="8"/>
      <c r="T65" s="8"/>
      <c r="U65" s="8"/>
      <c r="V65" s="8"/>
      <c r="W65" s="8"/>
      <c r="X65" s="8"/>
      <c r="Y65" s="8"/>
      <c r="Z65" s="8"/>
      <c r="AA65" s="8"/>
      <c r="AB65" s="8"/>
      <c r="AC65" s="22"/>
    </row>
    <row r="66" spans="1:29" x14ac:dyDescent="0.25">
      <c r="A66" s="8"/>
      <c r="B66" s="13"/>
      <c r="C66" s="8"/>
      <c r="D66" s="12"/>
      <c r="E66" s="8"/>
      <c r="F66" s="8"/>
      <c r="G66" s="8"/>
      <c r="H66" s="8"/>
      <c r="I66" s="8"/>
      <c r="J66" s="8"/>
      <c r="K66" s="8"/>
      <c r="L66" s="8"/>
      <c r="M66" s="8"/>
      <c r="N66" s="8"/>
      <c r="O66" s="8"/>
      <c r="P66" s="8"/>
      <c r="Q66" s="8"/>
      <c r="R66" s="8"/>
      <c r="S66" s="8"/>
      <c r="T66" s="8"/>
      <c r="U66" s="8"/>
      <c r="V66" s="8"/>
      <c r="W66" s="8"/>
      <c r="X66" s="8"/>
      <c r="Y66" s="8"/>
      <c r="Z66" s="8"/>
      <c r="AA66" s="8"/>
      <c r="AB66" s="8"/>
      <c r="AC66" s="22"/>
    </row>
    <row r="67" spans="1:29" x14ac:dyDescent="0.25">
      <c r="A67" s="8"/>
      <c r="B67" s="13"/>
      <c r="C67" s="8"/>
      <c r="D67" s="12"/>
      <c r="E67" s="8"/>
      <c r="F67" s="8"/>
      <c r="G67" s="8"/>
      <c r="H67" s="8"/>
      <c r="I67" s="8"/>
      <c r="J67" s="8"/>
      <c r="K67" s="8"/>
      <c r="L67" s="8"/>
      <c r="M67" s="8"/>
      <c r="N67" s="8"/>
      <c r="O67" s="8"/>
      <c r="P67" s="8"/>
      <c r="Q67" s="8"/>
      <c r="R67" s="8"/>
      <c r="S67" s="8"/>
      <c r="T67" s="8"/>
      <c r="U67" s="8"/>
      <c r="V67" s="8"/>
      <c r="W67" s="8"/>
      <c r="X67" s="8"/>
      <c r="Y67" s="8"/>
      <c r="Z67" s="8"/>
      <c r="AA67" s="8"/>
      <c r="AB67" s="8"/>
      <c r="AC67" s="22"/>
    </row>
    <row r="68" spans="1:29" x14ac:dyDescent="0.25">
      <c r="A68" s="8"/>
      <c r="B68" s="13"/>
      <c r="C68" s="8"/>
      <c r="D68" s="12"/>
      <c r="E68" s="12"/>
      <c r="F68" s="12"/>
      <c r="G68" s="12"/>
      <c r="H68" s="15"/>
      <c r="I68" s="15"/>
      <c r="J68" s="8"/>
      <c r="K68" s="8"/>
      <c r="L68" s="8"/>
      <c r="M68" s="8"/>
      <c r="N68" s="8"/>
      <c r="O68" s="8"/>
      <c r="P68" s="8"/>
      <c r="Q68" s="8"/>
      <c r="R68" s="8"/>
      <c r="S68" s="8"/>
      <c r="T68" s="8"/>
      <c r="U68" s="8"/>
      <c r="V68" s="8"/>
      <c r="W68" s="8"/>
      <c r="X68" s="8"/>
      <c r="Y68" s="8"/>
      <c r="Z68" s="8"/>
      <c r="AA68" s="8"/>
      <c r="AB68" s="8"/>
      <c r="AC68" s="22"/>
    </row>
    <row r="69" spans="1:29" x14ac:dyDescent="0.25">
      <c r="A69" s="8"/>
      <c r="B69" s="13"/>
      <c r="C69" s="8"/>
      <c r="D69" s="12"/>
      <c r="E69" s="8"/>
      <c r="F69" s="8"/>
      <c r="G69" s="8"/>
      <c r="H69" s="8"/>
      <c r="I69" s="8"/>
      <c r="J69" s="8"/>
      <c r="K69" s="8"/>
      <c r="L69" s="8"/>
      <c r="M69" s="8"/>
      <c r="N69" s="8"/>
      <c r="O69" s="8"/>
      <c r="P69" s="8"/>
      <c r="Q69" s="8"/>
      <c r="R69" s="8"/>
      <c r="S69" s="8"/>
      <c r="T69" s="8"/>
      <c r="U69" s="8"/>
      <c r="V69" s="8"/>
      <c r="W69" s="8"/>
      <c r="X69" s="8"/>
      <c r="Y69" s="8"/>
      <c r="Z69" s="8"/>
      <c r="AA69" s="8"/>
      <c r="AB69" s="8"/>
      <c r="AC69" s="22"/>
    </row>
    <row r="70" spans="1:29" x14ac:dyDescent="0.25">
      <c r="A70" s="8"/>
      <c r="B70" s="14"/>
      <c r="C70" s="8"/>
      <c r="D70" s="12"/>
      <c r="E70" s="8"/>
      <c r="F70" s="8"/>
      <c r="G70" s="8"/>
      <c r="H70" s="8"/>
      <c r="I70" s="8"/>
      <c r="J70" s="8"/>
      <c r="K70" s="8"/>
      <c r="L70" s="8"/>
      <c r="M70" s="8"/>
      <c r="N70" s="8"/>
      <c r="O70" s="8"/>
      <c r="P70" s="8"/>
      <c r="Q70" s="8"/>
      <c r="R70" s="8"/>
      <c r="S70" s="8"/>
      <c r="T70" s="8"/>
      <c r="U70" s="8"/>
      <c r="V70" s="8"/>
      <c r="W70" s="8"/>
      <c r="X70" s="8"/>
      <c r="Y70" s="8"/>
      <c r="Z70" s="8"/>
      <c r="AA70" s="8"/>
      <c r="AB70" s="8"/>
      <c r="AC70" s="22"/>
    </row>
    <row r="71" spans="1:29" x14ac:dyDescent="0.25">
      <c r="A71" s="8"/>
      <c r="B71" s="13"/>
      <c r="C71" s="8"/>
      <c r="D71" s="12"/>
      <c r="E71" s="8"/>
      <c r="F71" s="8"/>
      <c r="G71" s="8"/>
      <c r="H71" s="8"/>
      <c r="I71" s="8"/>
      <c r="J71" s="8"/>
      <c r="K71" s="8"/>
      <c r="L71" s="8"/>
      <c r="M71" s="8"/>
      <c r="N71" s="8"/>
      <c r="O71" s="8"/>
      <c r="P71" s="8"/>
      <c r="Q71" s="8"/>
      <c r="R71" s="8"/>
      <c r="S71" s="8"/>
      <c r="T71" s="8"/>
      <c r="U71" s="8"/>
      <c r="V71" s="8"/>
      <c r="W71" s="8"/>
      <c r="X71" s="8"/>
      <c r="Y71" s="8"/>
      <c r="Z71" s="8"/>
      <c r="AA71" s="8"/>
      <c r="AB71" s="8"/>
      <c r="AC71" s="22"/>
    </row>
    <row r="72" spans="1:29" x14ac:dyDescent="0.25">
      <c r="A72" s="8"/>
      <c r="B72" s="13"/>
      <c r="C72" s="8"/>
      <c r="D72" s="12"/>
      <c r="E72" s="8"/>
      <c r="F72" s="8"/>
      <c r="G72" s="8"/>
      <c r="H72" s="8"/>
      <c r="I72" s="8"/>
      <c r="J72" s="8"/>
      <c r="K72" s="8"/>
      <c r="L72" s="8"/>
      <c r="M72" s="8"/>
      <c r="N72" s="8"/>
      <c r="O72" s="8"/>
      <c r="P72" s="8"/>
      <c r="Q72" s="8"/>
      <c r="R72" s="8"/>
      <c r="S72" s="8"/>
      <c r="T72" s="8"/>
      <c r="U72" s="8"/>
      <c r="V72" s="8"/>
      <c r="W72" s="8"/>
      <c r="X72" s="8"/>
      <c r="Y72" s="8"/>
      <c r="Z72" s="8"/>
      <c r="AA72" s="8"/>
      <c r="AB72" s="8"/>
      <c r="AC72" s="22"/>
    </row>
    <row r="73" spans="1:29" x14ac:dyDescent="0.25">
      <c r="A73" s="8"/>
      <c r="B73" s="13"/>
      <c r="C73" s="8"/>
      <c r="D73" s="12"/>
      <c r="E73" s="8"/>
      <c r="F73" s="8"/>
      <c r="G73" s="8"/>
      <c r="H73" s="8"/>
      <c r="I73" s="8"/>
      <c r="J73" s="8"/>
      <c r="K73" s="8"/>
      <c r="L73" s="8"/>
      <c r="M73" s="8"/>
      <c r="N73" s="8"/>
      <c r="O73" s="8"/>
      <c r="P73" s="8"/>
      <c r="Q73" s="8"/>
      <c r="R73" s="8"/>
      <c r="S73" s="8"/>
      <c r="T73" s="8"/>
      <c r="U73" s="8"/>
      <c r="V73" s="8"/>
      <c r="W73" s="8"/>
      <c r="X73" s="8"/>
      <c r="Y73" s="8"/>
      <c r="Z73" s="8"/>
      <c r="AA73" s="8"/>
      <c r="AB73" s="8"/>
      <c r="AC73" s="22"/>
    </row>
    <row r="74" spans="1:29" x14ac:dyDescent="0.25">
      <c r="A74" s="8"/>
      <c r="B74" s="13"/>
      <c r="C74" s="8"/>
      <c r="D74" s="12"/>
      <c r="E74" s="8"/>
      <c r="F74" s="8"/>
      <c r="G74" s="8"/>
      <c r="H74" s="8"/>
      <c r="I74" s="8"/>
      <c r="J74" s="8"/>
      <c r="K74" s="8"/>
      <c r="L74" s="8"/>
      <c r="M74" s="8"/>
      <c r="N74" s="8"/>
      <c r="O74" s="8"/>
      <c r="P74" s="8"/>
      <c r="Q74" s="8"/>
      <c r="R74" s="8"/>
      <c r="S74" s="8"/>
      <c r="T74" s="8"/>
      <c r="U74" s="8"/>
      <c r="V74" s="8"/>
      <c r="W74" s="8"/>
      <c r="X74" s="8"/>
      <c r="Y74" s="8"/>
      <c r="Z74" s="8"/>
      <c r="AA74" s="8"/>
      <c r="AB74" s="8"/>
      <c r="AC74" s="22"/>
    </row>
    <row r="75" spans="1:29" x14ac:dyDescent="0.25">
      <c r="A75" s="8"/>
      <c r="B75" s="13"/>
      <c r="C75" s="8"/>
      <c r="D75" s="12"/>
      <c r="E75" s="8"/>
      <c r="F75" s="8"/>
      <c r="G75" s="8"/>
      <c r="H75" s="8"/>
      <c r="I75" s="8"/>
      <c r="J75" s="8"/>
      <c r="K75" s="8"/>
      <c r="L75" s="8"/>
      <c r="M75" s="8"/>
      <c r="N75" s="8"/>
      <c r="O75" s="8"/>
      <c r="P75" s="8"/>
      <c r="Q75" s="8"/>
      <c r="R75" s="8"/>
      <c r="S75" s="8"/>
      <c r="T75" s="8"/>
      <c r="U75" s="8"/>
      <c r="V75" s="8"/>
      <c r="W75" s="8"/>
      <c r="X75" s="8"/>
      <c r="Y75" s="8"/>
      <c r="Z75" s="8"/>
      <c r="AA75" s="8"/>
      <c r="AB75" s="8"/>
      <c r="AC75" s="22"/>
    </row>
    <row r="76" spans="1:29" x14ac:dyDescent="0.25">
      <c r="A76" s="8"/>
      <c r="B76" s="13"/>
      <c r="C76" s="8"/>
      <c r="D76" s="12"/>
      <c r="E76" s="8"/>
      <c r="F76" s="8"/>
      <c r="G76" s="8"/>
      <c r="H76" s="8"/>
      <c r="I76" s="8"/>
      <c r="J76" s="8"/>
      <c r="K76" s="8"/>
      <c r="L76" s="8"/>
      <c r="M76" s="8"/>
      <c r="N76" s="8"/>
      <c r="O76" s="8"/>
      <c r="P76" s="8"/>
      <c r="Q76" s="8"/>
      <c r="R76" s="8"/>
      <c r="S76" s="8"/>
      <c r="T76" s="8"/>
      <c r="U76" s="8"/>
      <c r="V76" s="8"/>
      <c r="W76" s="8"/>
      <c r="X76" s="8"/>
      <c r="Y76" s="8"/>
      <c r="Z76" s="8"/>
      <c r="AA76" s="8"/>
      <c r="AB76" s="8"/>
      <c r="AC76" s="22"/>
    </row>
    <row r="77" spans="1:29" x14ac:dyDescent="0.25">
      <c r="A77" s="8"/>
      <c r="B77" s="13"/>
      <c r="C77" s="8"/>
      <c r="D77" s="12"/>
      <c r="E77" s="8"/>
      <c r="F77" s="8"/>
      <c r="G77" s="8"/>
      <c r="H77" s="8"/>
      <c r="I77" s="8"/>
      <c r="J77" s="8"/>
      <c r="K77" s="8"/>
      <c r="L77" s="8"/>
      <c r="M77" s="8"/>
      <c r="N77" s="8"/>
      <c r="O77" s="8"/>
      <c r="P77" s="8"/>
      <c r="Q77" s="8"/>
      <c r="R77" s="8"/>
      <c r="S77" s="8"/>
      <c r="T77" s="8"/>
      <c r="U77" s="8"/>
      <c r="V77" s="8"/>
      <c r="W77" s="8"/>
      <c r="X77" s="8"/>
      <c r="Y77" s="8"/>
      <c r="Z77" s="8"/>
      <c r="AA77" s="8"/>
      <c r="AB77" s="8"/>
      <c r="AC77" s="22"/>
    </row>
    <row r="78" spans="1:29" x14ac:dyDescent="0.25">
      <c r="A78" s="8"/>
      <c r="B78" s="13"/>
      <c r="C78" s="8"/>
      <c r="D78" s="12"/>
      <c r="E78" s="8"/>
      <c r="F78" s="8"/>
      <c r="G78" s="8"/>
      <c r="H78" s="8"/>
      <c r="I78" s="8"/>
      <c r="J78" s="8"/>
      <c r="K78" s="8"/>
      <c r="L78" s="8"/>
      <c r="M78" s="8"/>
      <c r="N78" s="8"/>
      <c r="O78" s="8"/>
      <c r="P78" s="8"/>
      <c r="Q78" s="8"/>
      <c r="R78" s="8"/>
      <c r="S78" s="8"/>
      <c r="T78" s="8"/>
      <c r="U78" s="8"/>
      <c r="V78" s="8"/>
      <c r="W78" s="8"/>
      <c r="X78" s="8"/>
      <c r="Y78" s="8"/>
      <c r="Z78" s="8"/>
      <c r="AA78" s="8"/>
      <c r="AB78" s="8"/>
      <c r="AC78" s="22"/>
    </row>
    <row r="79" spans="1:29" x14ac:dyDescent="0.25">
      <c r="A79" s="8"/>
      <c r="B79" s="13"/>
      <c r="C79" s="8"/>
      <c r="D79" s="12"/>
      <c r="E79" s="8"/>
      <c r="F79" s="8"/>
      <c r="G79" s="8"/>
      <c r="H79" s="8"/>
      <c r="I79" s="8"/>
      <c r="J79" s="8"/>
      <c r="K79" s="8"/>
      <c r="L79" s="8"/>
      <c r="M79" s="8"/>
      <c r="N79" s="8"/>
      <c r="O79" s="8"/>
      <c r="P79" s="8"/>
      <c r="Q79" s="8"/>
      <c r="R79" s="8"/>
      <c r="S79" s="8"/>
      <c r="T79" s="8"/>
      <c r="U79" s="8"/>
      <c r="V79" s="8"/>
      <c r="W79" s="8"/>
      <c r="X79" s="8"/>
      <c r="Y79" s="8"/>
      <c r="Z79" s="8"/>
      <c r="AA79" s="8"/>
      <c r="AB79" s="8"/>
      <c r="AC79" s="22"/>
    </row>
    <row r="80" spans="1:29" x14ac:dyDescent="0.25">
      <c r="A80" s="8"/>
      <c r="B80" s="13"/>
      <c r="C80" s="8"/>
      <c r="D80" s="12"/>
      <c r="E80" s="8"/>
      <c r="F80" s="8"/>
      <c r="G80" s="8"/>
      <c r="H80" s="8"/>
      <c r="I80" s="8"/>
      <c r="J80" s="8"/>
      <c r="K80" s="8"/>
      <c r="L80" s="8"/>
      <c r="M80" s="8"/>
      <c r="N80" s="8"/>
      <c r="O80" s="8"/>
      <c r="P80" s="8"/>
      <c r="Q80" s="8"/>
      <c r="R80" s="8"/>
      <c r="S80" s="8"/>
      <c r="T80" s="8"/>
      <c r="U80" s="8"/>
      <c r="V80" s="8"/>
      <c r="W80" s="8"/>
      <c r="X80" s="8"/>
      <c r="Y80" s="8"/>
      <c r="Z80" s="8"/>
      <c r="AA80" s="8"/>
      <c r="AB80" s="8"/>
      <c r="AC80" s="22"/>
    </row>
    <row r="81" spans="1:29" x14ac:dyDescent="0.25">
      <c r="A81" s="8"/>
      <c r="B81" s="13"/>
      <c r="C81" s="8"/>
      <c r="D81" s="12"/>
      <c r="E81" s="8"/>
      <c r="F81" s="8"/>
      <c r="G81" s="8"/>
      <c r="H81" s="8"/>
      <c r="I81" s="8"/>
      <c r="J81" s="8"/>
      <c r="K81" s="8"/>
      <c r="L81" s="8"/>
      <c r="M81" s="8"/>
      <c r="N81" s="8"/>
      <c r="O81" s="8"/>
      <c r="P81" s="8"/>
      <c r="Q81" s="8"/>
      <c r="R81" s="8"/>
      <c r="S81" s="8"/>
      <c r="T81" s="8"/>
      <c r="U81" s="8"/>
      <c r="V81" s="8"/>
      <c r="W81" s="8"/>
      <c r="X81" s="8"/>
      <c r="Y81" s="8"/>
      <c r="Z81" s="8"/>
      <c r="AA81" s="8"/>
      <c r="AB81" s="8"/>
      <c r="AC81" s="22"/>
    </row>
    <row r="82" spans="1:29" x14ac:dyDescent="0.25">
      <c r="A82" s="8"/>
      <c r="B82" s="13"/>
      <c r="C82" s="8"/>
      <c r="D82" s="12"/>
      <c r="E82" s="8"/>
      <c r="F82" s="8"/>
      <c r="G82" s="8"/>
      <c r="H82" s="8"/>
      <c r="I82" s="8"/>
      <c r="J82" s="8"/>
      <c r="K82" s="8"/>
      <c r="L82" s="8"/>
      <c r="M82" s="8"/>
      <c r="N82" s="8"/>
      <c r="O82" s="8"/>
      <c r="P82" s="8"/>
      <c r="Q82" s="8"/>
      <c r="R82" s="8"/>
      <c r="S82" s="8"/>
      <c r="T82" s="8"/>
      <c r="U82" s="8"/>
      <c r="V82" s="8"/>
      <c r="W82" s="8"/>
      <c r="X82" s="8"/>
      <c r="Y82" s="8"/>
      <c r="Z82" s="8"/>
      <c r="AA82" s="8"/>
      <c r="AB82" s="8"/>
      <c r="AC82" s="22"/>
    </row>
    <row r="83" spans="1:29" x14ac:dyDescent="0.25">
      <c r="A83" s="8"/>
      <c r="B83" s="13"/>
      <c r="C83" s="8"/>
      <c r="D83" s="12"/>
      <c r="E83" s="8"/>
      <c r="F83" s="8"/>
      <c r="G83" s="8"/>
      <c r="H83" s="8"/>
      <c r="I83" s="8"/>
      <c r="J83" s="8"/>
      <c r="K83" s="8"/>
      <c r="L83" s="8"/>
      <c r="M83" s="8"/>
      <c r="N83" s="8"/>
      <c r="O83" s="8"/>
      <c r="P83" s="8"/>
      <c r="Q83" s="8"/>
      <c r="R83" s="8"/>
      <c r="S83" s="8"/>
      <c r="T83" s="8"/>
      <c r="U83" s="8"/>
      <c r="V83" s="8"/>
      <c r="W83" s="8"/>
      <c r="X83" s="8"/>
      <c r="Y83" s="8"/>
      <c r="Z83" s="8"/>
      <c r="AA83" s="8"/>
      <c r="AB83" s="8"/>
      <c r="AC83" s="22"/>
    </row>
    <row r="84" spans="1:29" x14ac:dyDescent="0.25">
      <c r="A84" s="8"/>
      <c r="B84" s="13"/>
      <c r="C84" s="8"/>
      <c r="D84" s="12"/>
      <c r="E84" s="8"/>
      <c r="F84" s="8"/>
      <c r="G84" s="8"/>
      <c r="H84" s="8"/>
      <c r="I84" s="8"/>
      <c r="J84" s="8"/>
      <c r="K84" s="8"/>
      <c r="L84" s="8"/>
      <c r="M84" s="8"/>
      <c r="N84" s="8"/>
      <c r="O84" s="8"/>
      <c r="P84" s="8"/>
      <c r="Q84" s="8"/>
      <c r="R84" s="8"/>
      <c r="S84" s="8"/>
      <c r="T84" s="8"/>
      <c r="U84" s="8"/>
      <c r="V84" s="8"/>
      <c r="W84" s="8"/>
      <c r="X84" s="8"/>
      <c r="Y84" s="8"/>
      <c r="Z84" s="8"/>
      <c r="AA84" s="8"/>
      <c r="AB84" s="8"/>
      <c r="AC84" s="22"/>
    </row>
    <row r="85" spans="1:29" x14ac:dyDescent="0.25">
      <c r="A85" s="8"/>
      <c r="B85" s="13"/>
      <c r="C85" s="8"/>
      <c r="D85" s="12"/>
      <c r="E85" s="8"/>
      <c r="F85" s="8"/>
      <c r="G85" s="8"/>
      <c r="H85" s="8"/>
      <c r="I85" s="8"/>
      <c r="J85" s="8"/>
      <c r="K85" s="8"/>
      <c r="L85" s="8"/>
      <c r="M85" s="8"/>
      <c r="N85" s="8"/>
      <c r="O85" s="8"/>
      <c r="P85" s="8"/>
      <c r="Q85" s="8"/>
      <c r="R85" s="8"/>
      <c r="S85" s="8"/>
      <c r="T85" s="8"/>
      <c r="U85" s="8"/>
      <c r="V85" s="8"/>
      <c r="W85" s="8"/>
      <c r="X85" s="8"/>
      <c r="Y85" s="8"/>
      <c r="Z85" s="8"/>
      <c r="AA85" s="8"/>
      <c r="AB85" s="8"/>
      <c r="AC85" s="22"/>
    </row>
    <row r="86" spans="1:29" x14ac:dyDescent="0.25">
      <c r="A86" s="8"/>
      <c r="B86" s="13"/>
      <c r="C86" s="8"/>
      <c r="D86" s="12"/>
      <c r="E86" s="8"/>
      <c r="F86" s="8"/>
      <c r="G86" s="8"/>
      <c r="H86" s="8"/>
      <c r="I86" s="8"/>
      <c r="J86" s="8"/>
      <c r="K86" s="8"/>
      <c r="L86" s="8"/>
      <c r="M86" s="8"/>
      <c r="N86" s="8"/>
      <c r="O86" s="8"/>
      <c r="P86" s="8"/>
      <c r="Q86" s="8"/>
      <c r="R86" s="8"/>
      <c r="S86" s="8"/>
      <c r="T86" s="8"/>
      <c r="U86" s="8"/>
      <c r="V86" s="8"/>
      <c r="W86" s="8"/>
      <c r="X86" s="8"/>
      <c r="Y86" s="8"/>
      <c r="Z86" s="8"/>
      <c r="AA86" s="8"/>
      <c r="AB86" s="8"/>
      <c r="AC86" s="22"/>
    </row>
    <row r="87" spans="1:29" x14ac:dyDescent="0.25">
      <c r="A87" s="8"/>
      <c r="B87" s="13"/>
      <c r="C87" s="8"/>
      <c r="D87" s="12"/>
      <c r="E87" s="8"/>
      <c r="F87" s="8"/>
      <c r="G87" s="8"/>
      <c r="H87" s="8"/>
      <c r="I87" s="8"/>
      <c r="J87" s="8"/>
      <c r="K87" s="8"/>
      <c r="L87" s="8"/>
      <c r="M87" s="8"/>
      <c r="N87" s="8"/>
      <c r="O87" s="8"/>
      <c r="P87" s="8"/>
      <c r="Q87" s="8"/>
      <c r="R87" s="8"/>
      <c r="S87" s="8"/>
      <c r="T87" s="8"/>
      <c r="U87" s="8"/>
      <c r="V87" s="8"/>
      <c r="W87" s="8"/>
      <c r="X87" s="8"/>
      <c r="Y87" s="8"/>
      <c r="Z87" s="8"/>
      <c r="AA87" s="8"/>
      <c r="AB87" s="8"/>
      <c r="AC87" s="22"/>
    </row>
    <row r="88" spans="1:29" x14ac:dyDescent="0.25">
      <c r="A88" s="8"/>
      <c r="B88" s="13"/>
      <c r="C88" s="8"/>
      <c r="D88" s="12"/>
      <c r="E88" s="8"/>
      <c r="F88" s="8"/>
      <c r="G88" s="8"/>
      <c r="H88" s="8"/>
      <c r="I88" s="8"/>
      <c r="J88" s="8"/>
      <c r="K88" s="8"/>
      <c r="L88" s="8"/>
      <c r="M88" s="8"/>
      <c r="N88" s="8"/>
      <c r="O88" s="8"/>
      <c r="P88" s="8"/>
      <c r="Q88" s="8"/>
      <c r="R88" s="8"/>
      <c r="S88" s="8"/>
      <c r="T88" s="8"/>
      <c r="U88" s="8"/>
      <c r="V88" s="8"/>
      <c r="W88" s="8"/>
      <c r="X88" s="8"/>
      <c r="Y88" s="8"/>
      <c r="Z88" s="8"/>
      <c r="AA88" s="8"/>
      <c r="AB88" s="8"/>
      <c r="AC88" s="22"/>
    </row>
    <row r="89" spans="1:29" x14ac:dyDescent="0.25">
      <c r="A89" s="8"/>
      <c r="B89" s="13"/>
      <c r="C89" s="8"/>
      <c r="D89" s="12"/>
      <c r="E89" s="8"/>
      <c r="F89" s="8"/>
      <c r="G89" s="8"/>
      <c r="H89" s="8"/>
      <c r="I89" s="8"/>
      <c r="J89" s="8"/>
      <c r="K89" s="8"/>
      <c r="L89" s="8"/>
      <c r="M89" s="8"/>
      <c r="N89" s="8"/>
      <c r="O89" s="8"/>
      <c r="P89" s="8"/>
      <c r="Q89" s="8"/>
      <c r="R89" s="8"/>
      <c r="S89" s="8"/>
      <c r="T89" s="8"/>
      <c r="U89" s="8"/>
      <c r="V89" s="8"/>
      <c r="W89" s="8"/>
      <c r="X89" s="8"/>
      <c r="Y89" s="8"/>
      <c r="Z89" s="8"/>
      <c r="AA89" s="8"/>
      <c r="AB89" s="8"/>
      <c r="AC89" s="22"/>
    </row>
    <row r="90" spans="1:29" x14ac:dyDescent="0.25">
      <c r="A90" s="8"/>
      <c r="B90" s="13"/>
      <c r="C90" s="8"/>
      <c r="D90" s="12"/>
      <c r="E90" s="8"/>
      <c r="F90" s="8"/>
      <c r="G90" s="8"/>
      <c r="H90" s="8"/>
      <c r="I90" s="8"/>
      <c r="J90" s="8"/>
      <c r="K90" s="8"/>
      <c r="L90" s="8"/>
      <c r="M90" s="8"/>
      <c r="N90" s="8"/>
      <c r="O90" s="8"/>
      <c r="P90" s="8"/>
      <c r="Q90" s="8"/>
      <c r="R90" s="8"/>
      <c r="S90" s="8"/>
      <c r="T90" s="8"/>
      <c r="U90" s="8"/>
      <c r="V90" s="8"/>
      <c r="W90" s="8"/>
      <c r="X90" s="8"/>
      <c r="Y90" s="8"/>
      <c r="Z90" s="8"/>
      <c r="AA90" s="8"/>
      <c r="AB90" s="8"/>
      <c r="AC90" s="22"/>
    </row>
    <row r="91" spans="1:29" x14ac:dyDescent="0.25">
      <c r="A91" s="8"/>
      <c r="B91" s="13"/>
      <c r="C91" s="8"/>
      <c r="D91" s="12"/>
      <c r="E91" s="8"/>
      <c r="F91" s="8"/>
      <c r="G91" s="8"/>
      <c r="H91" s="8"/>
      <c r="I91" s="8"/>
      <c r="J91" s="8"/>
      <c r="K91" s="8"/>
      <c r="L91" s="8"/>
      <c r="M91" s="8"/>
      <c r="N91" s="8"/>
      <c r="O91" s="8"/>
      <c r="P91" s="8"/>
      <c r="Q91" s="8"/>
      <c r="R91" s="8"/>
      <c r="S91" s="8"/>
      <c r="T91" s="8"/>
      <c r="U91" s="8"/>
      <c r="V91" s="8"/>
      <c r="W91" s="8"/>
      <c r="X91" s="8"/>
      <c r="Y91" s="8"/>
      <c r="Z91" s="8"/>
      <c r="AA91" s="8"/>
      <c r="AB91" s="8"/>
      <c r="AC91" s="22"/>
    </row>
    <row r="92" spans="1:29" x14ac:dyDescent="0.25">
      <c r="A92" s="8"/>
      <c r="B92" s="13"/>
      <c r="C92" s="8"/>
      <c r="D92" s="12"/>
      <c r="E92" s="8"/>
      <c r="F92" s="8"/>
      <c r="G92" s="8"/>
      <c r="H92" s="8"/>
      <c r="I92" s="8"/>
      <c r="J92" s="8"/>
      <c r="K92" s="8"/>
      <c r="L92" s="8"/>
      <c r="M92" s="8"/>
      <c r="N92" s="8"/>
      <c r="O92" s="8"/>
      <c r="P92" s="8"/>
      <c r="Q92" s="8"/>
      <c r="R92" s="8"/>
      <c r="S92" s="8"/>
      <c r="T92" s="8"/>
      <c r="U92" s="8"/>
      <c r="V92" s="8"/>
      <c r="W92" s="8"/>
      <c r="X92" s="8"/>
      <c r="Y92" s="8"/>
      <c r="Z92" s="8"/>
      <c r="AA92" s="8"/>
      <c r="AB92" s="8"/>
      <c r="AC92" s="22"/>
    </row>
    <row r="93" spans="1:29" x14ac:dyDescent="0.25">
      <c r="A93" s="8"/>
      <c r="B93" s="13"/>
      <c r="C93" s="8"/>
      <c r="D93" s="12"/>
      <c r="E93" s="8"/>
      <c r="F93" s="8"/>
      <c r="G93" s="8"/>
      <c r="H93" s="8"/>
      <c r="I93" s="8"/>
      <c r="J93" s="8"/>
      <c r="K93" s="8"/>
      <c r="L93" s="8"/>
      <c r="M93" s="8"/>
      <c r="N93" s="8"/>
      <c r="O93" s="8"/>
      <c r="P93" s="8"/>
      <c r="Q93" s="8"/>
      <c r="R93" s="8"/>
      <c r="S93" s="8"/>
      <c r="T93" s="8"/>
      <c r="U93" s="8"/>
      <c r="V93" s="8"/>
      <c r="W93" s="8"/>
      <c r="X93" s="8"/>
      <c r="Y93" s="8"/>
      <c r="Z93" s="8"/>
      <c r="AA93" s="8"/>
      <c r="AB93" s="8"/>
      <c r="AC93" s="22"/>
    </row>
    <row r="94" spans="1:29" x14ac:dyDescent="0.25">
      <c r="A94" s="8"/>
      <c r="B94" s="13"/>
      <c r="C94" s="8"/>
      <c r="D94" s="12"/>
      <c r="E94" s="8"/>
      <c r="F94" s="8"/>
      <c r="G94" s="8"/>
      <c r="H94" s="8"/>
      <c r="I94" s="8"/>
      <c r="J94" s="8"/>
      <c r="K94" s="8"/>
      <c r="L94" s="8"/>
      <c r="M94" s="8"/>
      <c r="N94" s="8"/>
      <c r="O94" s="8"/>
      <c r="P94" s="8"/>
      <c r="Q94" s="8"/>
      <c r="R94" s="8"/>
      <c r="S94" s="8"/>
      <c r="T94" s="8"/>
      <c r="U94" s="8"/>
      <c r="V94" s="8"/>
      <c r="W94" s="8"/>
      <c r="X94" s="8"/>
      <c r="Y94" s="8"/>
      <c r="Z94" s="8"/>
      <c r="AA94" s="8"/>
      <c r="AB94" s="8"/>
      <c r="AC94" s="22"/>
    </row>
    <row r="95" spans="1:29" x14ac:dyDescent="0.25">
      <c r="A95" s="8"/>
      <c r="B95" s="13"/>
      <c r="C95" s="8"/>
      <c r="D95" s="12"/>
      <c r="E95" s="8"/>
      <c r="F95" s="8"/>
      <c r="G95" s="8"/>
      <c r="H95" s="8"/>
      <c r="I95" s="8"/>
      <c r="J95" s="8"/>
      <c r="K95" s="8"/>
      <c r="L95" s="8"/>
      <c r="M95" s="8"/>
      <c r="N95" s="8"/>
      <c r="O95" s="8"/>
      <c r="P95" s="8"/>
      <c r="Q95" s="8"/>
      <c r="R95" s="8"/>
      <c r="S95" s="8"/>
      <c r="T95" s="8"/>
      <c r="U95" s="8"/>
      <c r="V95" s="8"/>
      <c r="W95" s="8"/>
      <c r="X95" s="8"/>
      <c r="Y95" s="8"/>
      <c r="Z95" s="8"/>
      <c r="AA95" s="8"/>
      <c r="AB95" s="8"/>
      <c r="AC95" s="22"/>
    </row>
    <row r="96" spans="1:29" x14ac:dyDescent="0.25">
      <c r="A96" s="8"/>
      <c r="B96" s="13"/>
      <c r="C96" s="8"/>
      <c r="D96" s="12"/>
      <c r="E96" s="8"/>
      <c r="F96" s="8"/>
      <c r="G96" s="8"/>
      <c r="H96" s="8"/>
      <c r="I96" s="8"/>
      <c r="J96" s="8"/>
      <c r="K96" s="8"/>
      <c r="L96" s="8"/>
      <c r="M96" s="8"/>
      <c r="N96" s="8"/>
      <c r="O96" s="8"/>
      <c r="P96" s="8"/>
      <c r="Q96" s="8"/>
      <c r="R96" s="8"/>
      <c r="S96" s="8"/>
      <c r="T96" s="8"/>
      <c r="U96" s="8"/>
      <c r="V96" s="8"/>
      <c r="W96" s="8"/>
      <c r="X96" s="8"/>
      <c r="Y96" s="8"/>
      <c r="Z96" s="8"/>
      <c r="AA96" s="8"/>
      <c r="AB96" s="8"/>
      <c r="AC96" s="22"/>
    </row>
    <row r="97" spans="1:35" x14ac:dyDescent="0.25">
      <c r="A97" s="8"/>
      <c r="B97" s="13"/>
      <c r="C97" s="8"/>
      <c r="D97" s="12"/>
      <c r="E97" s="8"/>
      <c r="F97" s="8"/>
      <c r="G97" s="8"/>
      <c r="H97" s="8"/>
      <c r="I97" s="8"/>
      <c r="J97" s="8"/>
      <c r="K97" s="8"/>
      <c r="L97" s="8"/>
      <c r="M97" s="8"/>
      <c r="N97" s="8"/>
      <c r="O97" s="8"/>
      <c r="P97" s="8"/>
      <c r="Q97" s="8"/>
      <c r="R97" s="8"/>
      <c r="S97" s="8"/>
      <c r="T97" s="8"/>
      <c r="U97" s="8"/>
      <c r="V97" s="8"/>
      <c r="W97" s="8"/>
      <c r="X97" s="8"/>
      <c r="Y97" s="8"/>
      <c r="Z97" s="8"/>
      <c r="AA97" s="8"/>
      <c r="AB97" s="8"/>
      <c r="AC97" s="22"/>
    </row>
    <row r="98" spans="1:35" x14ac:dyDescent="0.25">
      <c r="A98" s="8"/>
      <c r="B98" s="13"/>
      <c r="C98" s="8"/>
      <c r="D98" s="12"/>
      <c r="E98" s="8"/>
      <c r="F98" s="8"/>
      <c r="G98" s="8"/>
      <c r="H98" s="8"/>
      <c r="I98" s="8"/>
      <c r="J98" s="8"/>
      <c r="K98" s="8"/>
      <c r="L98" s="8"/>
      <c r="M98" s="8"/>
      <c r="N98" s="8"/>
      <c r="O98" s="8"/>
      <c r="P98" s="8"/>
      <c r="Q98" s="8"/>
      <c r="R98" s="8"/>
      <c r="S98" s="8"/>
      <c r="T98" s="8"/>
      <c r="U98" s="8"/>
      <c r="V98" s="8"/>
      <c r="W98" s="8"/>
      <c r="X98" s="8"/>
      <c r="Y98" s="8"/>
      <c r="Z98" s="8"/>
      <c r="AA98" s="8"/>
      <c r="AB98" s="8"/>
      <c r="AC98" s="22"/>
    </row>
    <row r="99" spans="1:35" x14ac:dyDescent="0.25">
      <c r="B99" s="130"/>
      <c r="C99" s="131"/>
      <c r="D99" s="132"/>
      <c r="E99" s="131"/>
      <c r="F99" s="131"/>
      <c r="G99" s="131"/>
    </row>
    <row r="100" spans="1:35" x14ac:dyDescent="0.25">
      <c r="B100" s="130"/>
      <c r="C100" s="131"/>
      <c r="D100" s="132"/>
      <c r="E100" s="131"/>
      <c r="F100" s="131"/>
      <c r="G100" s="131"/>
    </row>
    <row r="101" spans="1:35" x14ac:dyDescent="0.25">
      <c r="B101" s="130"/>
      <c r="C101" s="131"/>
      <c r="D101" s="132"/>
      <c r="E101" s="131"/>
      <c r="F101" s="131"/>
      <c r="G101" s="131"/>
    </row>
    <row r="102" spans="1:35" x14ac:dyDescent="0.25">
      <c r="B102" s="130"/>
      <c r="C102" s="131"/>
      <c r="D102" s="132"/>
      <c r="E102" s="131"/>
      <c r="F102" s="131"/>
      <c r="G102" s="131"/>
    </row>
    <row r="103" spans="1:35" s="10" customFormat="1" x14ac:dyDescent="0.25">
      <c r="B103" s="130"/>
      <c r="C103" s="131"/>
      <c r="D103" s="132"/>
      <c r="E103" s="131"/>
      <c r="F103" s="131"/>
      <c r="G103" s="131"/>
      <c r="AC103" s="103"/>
      <c r="AD103" s="8"/>
      <c r="AE103" s="9"/>
      <c r="AF103" s="8"/>
      <c r="AG103" s="8"/>
      <c r="AH103" s="8"/>
      <c r="AI103" s="8"/>
    </row>
    <row r="104" spans="1:35" s="10" customFormat="1" x14ac:dyDescent="0.25">
      <c r="B104" s="130"/>
      <c r="C104" s="131"/>
      <c r="D104" s="132"/>
      <c r="E104" s="131"/>
      <c r="F104" s="131"/>
      <c r="G104" s="131"/>
      <c r="AC104" s="103"/>
      <c r="AD104" s="8"/>
      <c r="AE104" s="9"/>
      <c r="AF104" s="8"/>
      <c r="AG104" s="8"/>
      <c r="AH104" s="8"/>
      <c r="AI104" s="8"/>
    </row>
    <row r="105" spans="1:35" s="10" customFormat="1" x14ac:dyDescent="0.25">
      <c r="B105" s="130"/>
      <c r="C105" s="131"/>
      <c r="D105" s="132"/>
      <c r="E105" s="131"/>
      <c r="F105" s="131"/>
      <c r="G105" s="131"/>
      <c r="AC105" s="103"/>
      <c r="AD105" s="8"/>
      <c r="AE105" s="9"/>
      <c r="AF105" s="8"/>
      <c r="AG105" s="8"/>
      <c r="AH105" s="8"/>
      <c r="AI105" s="8"/>
    </row>
    <row r="106" spans="1:35" s="10" customFormat="1" x14ac:dyDescent="0.25">
      <c r="B106" s="130"/>
      <c r="C106" s="131"/>
      <c r="D106" s="132"/>
      <c r="E106" s="131"/>
      <c r="F106" s="131"/>
      <c r="G106" s="131"/>
      <c r="AC106" s="103"/>
      <c r="AD106" s="8"/>
      <c r="AE106" s="9"/>
      <c r="AF106" s="8"/>
      <c r="AG106" s="8"/>
      <c r="AH106" s="8"/>
      <c r="AI106" s="8"/>
    </row>
    <row r="107" spans="1:35" s="10" customFormat="1" x14ac:dyDescent="0.25">
      <c r="B107" s="130"/>
      <c r="C107" s="131"/>
      <c r="D107" s="132"/>
      <c r="E107" s="131"/>
      <c r="F107" s="131"/>
      <c r="G107" s="131"/>
      <c r="AC107" s="103"/>
      <c r="AD107" s="8"/>
      <c r="AE107" s="9"/>
      <c r="AF107" s="8"/>
      <c r="AG107" s="8"/>
      <c r="AH107" s="8"/>
      <c r="AI107" s="8"/>
    </row>
    <row r="108" spans="1:35" s="10" customFormat="1" x14ac:dyDescent="0.25">
      <c r="B108" s="130"/>
      <c r="C108" s="131"/>
      <c r="D108" s="132"/>
      <c r="E108" s="131"/>
      <c r="F108" s="131"/>
      <c r="G108" s="131"/>
      <c r="AC108" s="103"/>
      <c r="AD108" s="8"/>
      <c r="AE108" s="9"/>
      <c r="AF108" s="8"/>
      <c r="AG108" s="8"/>
      <c r="AH108" s="8"/>
      <c r="AI108" s="8"/>
    </row>
    <row r="109" spans="1:35" s="10" customFormat="1" x14ac:dyDescent="0.25">
      <c r="B109" s="130"/>
      <c r="C109" s="131"/>
      <c r="D109" s="132"/>
      <c r="E109" s="131"/>
      <c r="F109" s="131"/>
      <c r="G109" s="131"/>
      <c r="AC109" s="103"/>
      <c r="AD109" s="8"/>
      <c r="AE109" s="9"/>
      <c r="AF109" s="8"/>
      <c r="AG109" s="8"/>
      <c r="AH109" s="8"/>
      <c r="AI109" s="8"/>
    </row>
    <row r="110" spans="1:35" s="10" customFormat="1" x14ac:dyDescent="0.25">
      <c r="B110" s="130"/>
      <c r="C110" s="131"/>
      <c r="D110" s="132"/>
      <c r="E110" s="131"/>
      <c r="F110" s="131"/>
      <c r="G110" s="131"/>
      <c r="AC110" s="103"/>
      <c r="AD110" s="8"/>
      <c r="AE110" s="9"/>
      <c r="AF110" s="8"/>
      <c r="AG110" s="8"/>
      <c r="AH110" s="8"/>
      <c r="AI110" s="8"/>
    </row>
    <row r="111" spans="1:35" s="10" customFormat="1" x14ac:dyDescent="0.25">
      <c r="B111" s="130"/>
      <c r="C111" s="131"/>
      <c r="D111" s="132"/>
      <c r="E111" s="131"/>
      <c r="F111" s="131"/>
      <c r="G111" s="131"/>
      <c r="AC111" s="103"/>
      <c r="AD111" s="8"/>
      <c r="AE111" s="9"/>
      <c r="AF111" s="8"/>
      <c r="AG111" s="8"/>
      <c r="AH111" s="8"/>
      <c r="AI111" s="8"/>
    </row>
    <row r="112" spans="1:35" s="10" customFormat="1" x14ac:dyDescent="0.25">
      <c r="B112" s="130"/>
      <c r="C112" s="131"/>
      <c r="D112" s="132"/>
      <c r="E112" s="131"/>
      <c r="F112" s="131"/>
      <c r="G112" s="131"/>
      <c r="AC112" s="103"/>
      <c r="AD112" s="8"/>
      <c r="AE112" s="9"/>
      <c r="AF112" s="8"/>
      <c r="AG112" s="8"/>
      <c r="AH112" s="8"/>
      <c r="AI112" s="8"/>
    </row>
    <row r="113" spans="2:35" s="10" customFormat="1" x14ac:dyDescent="0.25">
      <c r="B113" s="130"/>
      <c r="C113" s="131"/>
      <c r="D113" s="132"/>
      <c r="E113" s="131"/>
      <c r="F113" s="131"/>
      <c r="G113" s="131"/>
      <c r="AC113" s="103"/>
      <c r="AD113" s="8"/>
      <c r="AE113" s="9"/>
      <c r="AF113" s="8"/>
      <c r="AG113" s="8"/>
      <c r="AH113" s="8"/>
      <c r="AI113" s="8"/>
    </row>
    <row r="114" spans="2:35" s="10" customFormat="1" x14ac:dyDescent="0.25">
      <c r="B114" s="130"/>
      <c r="C114" s="131"/>
      <c r="D114" s="132"/>
      <c r="E114" s="131"/>
      <c r="F114" s="131"/>
      <c r="G114" s="131"/>
      <c r="AC114" s="103"/>
      <c r="AD114" s="8"/>
      <c r="AE114" s="9"/>
      <c r="AF114" s="8"/>
      <c r="AG114" s="8"/>
      <c r="AH114" s="8"/>
      <c r="AI114" s="8"/>
    </row>
    <row r="115" spans="2:35" s="10" customFormat="1" x14ac:dyDescent="0.25">
      <c r="B115" s="130"/>
      <c r="C115" s="131"/>
      <c r="D115" s="132"/>
      <c r="E115" s="131"/>
      <c r="F115" s="131"/>
      <c r="G115" s="131"/>
      <c r="AC115" s="103"/>
      <c r="AD115" s="8"/>
      <c r="AE115" s="9"/>
      <c r="AF115" s="8"/>
      <c r="AG115" s="8"/>
      <c r="AH115" s="8"/>
      <c r="AI115" s="8"/>
    </row>
    <row r="116" spans="2:35" s="10" customFormat="1" x14ac:dyDescent="0.25">
      <c r="B116" s="130"/>
      <c r="C116" s="131"/>
      <c r="D116" s="132"/>
      <c r="E116" s="131"/>
      <c r="F116" s="131"/>
      <c r="G116" s="131"/>
      <c r="AC116" s="103"/>
      <c r="AD116" s="8"/>
      <c r="AE116" s="9"/>
      <c r="AF116" s="8"/>
      <c r="AG116" s="8"/>
      <c r="AH116" s="8"/>
      <c r="AI116" s="8"/>
    </row>
    <row r="117" spans="2:35" s="10" customFormat="1" x14ac:dyDescent="0.25">
      <c r="B117" s="130"/>
      <c r="C117" s="131"/>
      <c r="D117" s="132"/>
      <c r="E117" s="131"/>
      <c r="F117" s="131"/>
      <c r="G117" s="131"/>
      <c r="AC117" s="103"/>
      <c r="AD117" s="8"/>
      <c r="AE117" s="9"/>
      <c r="AF117" s="8"/>
      <c r="AG117" s="8"/>
      <c r="AH117" s="8"/>
      <c r="AI117" s="8"/>
    </row>
    <row r="118" spans="2:35" x14ac:dyDescent="0.25">
      <c r="B118" s="130"/>
      <c r="C118" s="131"/>
      <c r="D118" s="132"/>
      <c r="E118" s="131"/>
      <c r="F118" s="131"/>
      <c r="G118" s="131"/>
    </row>
  </sheetData>
  <mergeCells count="14">
    <mergeCell ref="B20:Q20"/>
    <mergeCell ref="B40:G40"/>
    <mergeCell ref="B33:R33"/>
    <mergeCell ref="F1:L1"/>
    <mergeCell ref="F2:L2"/>
    <mergeCell ref="F3:L3"/>
    <mergeCell ref="A5:B5"/>
    <mergeCell ref="B10:O10"/>
    <mergeCell ref="A62:G62"/>
    <mergeCell ref="B45:M45"/>
    <mergeCell ref="B48:N48"/>
    <mergeCell ref="B51:J51"/>
    <mergeCell ref="B54:J54"/>
    <mergeCell ref="K54:L54"/>
  </mergeCells>
  <conditionalFormatting sqref="C2:D2">
    <cfRule type="expression" dxfId="1" priority="2" stopIfTrue="1">
      <formula>($B$3=1)</formula>
    </cfRule>
  </conditionalFormatting>
  <conditionalFormatting sqref="C3:D3">
    <cfRule type="expression" dxfId="0" priority="1" stopIfTrue="1">
      <formula>($B$3&lt;&gt;2)</formula>
    </cfRule>
  </conditionalFormatting>
  <dataValidations count="1">
    <dataValidation type="date" allowBlank="1" showInputMessage="1" showErrorMessage="1" errorTitle="Reporting Periods" error="The first reporting period in an initial crediting period may consist of 6 to 24 months; all subsequent reporting periods must consist of 12 consecutive months." sqref="D8">
      <formula1>DATE(YEAR(C6),MONTH(C6)+6,DAY(C6))</formula1>
      <formula2>DATE(YEAR(C6),MONTH(C6)+24,DAY(C6))</formula2>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Monitoring Calc_Worksheet_Refor</vt:lpstr>
    </vt:vector>
  </TitlesOfParts>
  <Company>Climate Action Reserve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Z. Lee</dc:creator>
  <cp:lastModifiedBy>Rachel Tornek </cp:lastModifiedBy>
  <dcterms:created xsi:type="dcterms:W3CDTF">2012-07-16T23:12:37Z</dcterms:created>
  <dcterms:modified xsi:type="dcterms:W3CDTF">2015-03-04T19:26:12Z</dcterms:modified>
</cp:coreProperties>
</file>